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Cdata\users\hana.novotna\Dokumenty\PRACOVNÍ\STAVBY\053 Oprava ležaté kanalizace Botanická 37-45a\na E_ZAK\"/>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1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'1 01 Pol'!$1:$7</definedName>
    <definedName name="oadresa">Stavba!$D$6</definedName>
    <definedName name="Objednatel" localSheetId="1">Stavba!$D$5</definedName>
    <definedName name="Objekt" localSheetId="1">Stavba!$B$38</definedName>
    <definedName name="_xlnm.Print_Area" localSheetId="3">'00 00 Naklady'!$A$1:$Y$33</definedName>
    <definedName name="_xlnm.Print_Area" localSheetId="4">'1 01 Pol'!$A$1:$Y$361</definedName>
    <definedName name="_xlnm.Print_Area" localSheetId="1">Stavba!$A$1:$J$77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6" i="1" l="1"/>
  <c r="I20" i="1" s="1"/>
  <c r="I75" i="1"/>
  <c r="I19" i="1" s="1"/>
  <c r="I74" i="1"/>
  <c r="I73" i="1"/>
  <c r="I72" i="1"/>
  <c r="I17" i="1" s="1"/>
  <c r="I71" i="1"/>
  <c r="I70" i="1"/>
  <c r="I69" i="1"/>
  <c r="I68" i="1"/>
  <c r="I67" i="1"/>
  <c r="I66" i="1"/>
  <c r="I65" i="1"/>
  <c r="I64" i="1"/>
  <c r="I63" i="1"/>
  <c r="I62" i="1"/>
  <c r="I61" i="1"/>
  <c r="I60" i="1"/>
  <c r="I59" i="1"/>
  <c r="I58" i="1"/>
  <c r="I57" i="1"/>
  <c r="G44" i="1"/>
  <c r="F44" i="1"/>
  <c r="G43" i="1"/>
  <c r="F43" i="1"/>
  <c r="G41" i="1"/>
  <c r="F41" i="1"/>
  <c r="H41" i="1" s="1"/>
  <c r="I41" i="1" s="1"/>
  <c r="G40" i="1"/>
  <c r="F40" i="1"/>
  <c r="G39" i="1"/>
  <c r="F39" i="1"/>
  <c r="G360" i="13"/>
  <c r="BA318" i="13"/>
  <c r="BA311" i="13"/>
  <c r="BA304" i="13"/>
  <c r="BA297" i="13"/>
  <c r="BA264" i="13"/>
  <c r="BA258" i="13"/>
  <c r="BA254" i="13"/>
  <c r="BA175" i="13"/>
  <c r="BA172" i="13"/>
  <c r="BA125" i="13"/>
  <c r="BA118" i="13"/>
  <c r="BA111" i="13"/>
  <c r="BA67" i="13"/>
  <c r="BA53" i="13"/>
  <c r="BA39" i="13"/>
  <c r="BA32" i="13"/>
  <c r="BA28" i="13"/>
  <c r="BA24" i="13"/>
  <c r="BA14" i="13"/>
  <c r="BA10" i="13"/>
  <c r="G8" i="13"/>
  <c r="O8" i="13"/>
  <c r="G9" i="13"/>
  <c r="M9" i="13" s="1"/>
  <c r="M8" i="13" s="1"/>
  <c r="I9" i="13"/>
  <c r="I8" i="13" s="1"/>
  <c r="K9" i="13"/>
  <c r="K8" i="13" s="1"/>
  <c r="O9" i="13"/>
  <c r="Q9" i="13"/>
  <c r="Q8" i="13" s="1"/>
  <c r="V9" i="13"/>
  <c r="V8" i="13" s="1"/>
  <c r="K12" i="13"/>
  <c r="G13" i="13"/>
  <c r="I13" i="13"/>
  <c r="K13" i="13"/>
  <c r="M13" i="13"/>
  <c r="O13" i="13"/>
  <c r="O12" i="13" s="1"/>
  <c r="Q13" i="13"/>
  <c r="Q12" i="13" s="1"/>
  <c r="V13" i="13"/>
  <c r="G16" i="13"/>
  <c r="I16" i="13"/>
  <c r="K16" i="13"/>
  <c r="M16" i="13"/>
  <c r="O16" i="13"/>
  <c r="Q16" i="13"/>
  <c r="V16" i="13"/>
  <c r="V12" i="13" s="1"/>
  <c r="G18" i="13"/>
  <c r="I18" i="13"/>
  <c r="K18" i="13"/>
  <c r="M18" i="13"/>
  <c r="O18" i="13"/>
  <c r="Q18" i="13"/>
  <c r="V18" i="13"/>
  <c r="G20" i="13"/>
  <c r="M20" i="13" s="1"/>
  <c r="I20" i="13"/>
  <c r="K20" i="13"/>
  <c r="O20" i="13"/>
  <c r="Q20" i="13"/>
  <c r="V20" i="13"/>
  <c r="G23" i="13"/>
  <c r="M23" i="13" s="1"/>
  <c r="I23" i="13"/>
  <c r="K23" i="13"/>
  <c r="O23" i="13"/>
  <c r="Q23" i="13"/>
  <c r="V23" i="13"/>
  <c r="G27" i="13"/>
  <c r="M27" i="13" s="1"/>
  <c r="I27" i="13"/>
  <c r="I12" i="13" s="1"/>
  <c r="K27" i="13"/>
  <c r="O27" i="13"/>
  <c r="Q27" i="13"/>
  <c r="V27" i="13"/>
  <c r="G31" i="13"/>
  <c r="M31" i="13" s="1"/>
  <c r="I31" i="13"/>
  <c r="K31" i="13"/>
  <c r="O31" i="13"/>
  <c r="Q31" i="13"/>
  <c r="V31" i="13"/>
  <c r="I37" i="13"/>
  <c r="K37" i="13"/>
  <c r="G38" i="13"/>
  <c r="I38" i="13"/>
  <c r="K38" i="13"/>
  <c r="M38" i="13"/>
  <c r="O38" i="13"/>
  <c r="O37" i="13" s="1"/>
  <c r="Q38" i="13"/>
  <c r="Q37" i="13" s="1"/>
  <c r="V38" i="13"/>
  <c r="G52" i="13"/>
  <c r="I52" i="13"/>
  <c r="K52" i="13"/>
  <c r="M52" i="13"/>
  <c r="O52" i="13"/>
  <c r="Q52" i="13"/>
  <c r="V52" i="13"/>
  <c r="V37" i="13" s="1"/>
  <c r="G66" i="13"/>
  <c r="I66" i="13"/>
  <c r="K66" i="13"/>
  <c r="M66" i="13"/>
  <c r="O66" i="13"/>
  <c r="Q66" i="13"/>
  <c r="V66" i="13"/>
  <c r="G70" i="13"/>
  <c r="M70" i="13" s="1"/>
  <c r="I70" i="13"/>
  <c r="K70" i="13"/>
  <c r="O70" i="13"/>
  <c r="Q70" i="13"/>
  <c r="V70" i="13"/>
  <c r="G79" i="13"/>
  <c r="M79" i="13" s="1"/>
  <c r="I79" i="13"/>
  <c r="K79" i="13"/>
  <c r="O79" i="13"/>
  <c r="Q79" i="13"/>
  <c r="V79" i="13"/>
  <c r="G82" i="13"/>
  <c r="M82" i="13" s="1"/>
  <c r="I82" i="13"/>
  <c r="K82" i="13"/>
  <c r="O82" i="13"/>
  <c r="Q82" i="13"/>
  <c r="V82" i="13"/>
  <c r="G83" i="13"/>
  <c r="G84" i="13"/>
  <c r="I84" i="13"/>
  <c r="I83" i="13" s="1"/>
  <c r="K84" i="13"/>
  <c r="K83" i="13" s="1"/>
  <c r="M84" i="13"/>
  <c r="M83" i="13" s="1"/>
  <c r="O84" i="13"/>
  <c r="O83" i="13" s="1"/>
  <c r="Q84" i="13"/>
  <c r="V84" i="13"/>
  <c r="V83" i="13" s="1"/>
  <c r="G90" i="13"/>
  <c r="I90" i="13"/>
  <c r="K90" i="13"/>
  <c r="M90" i="13"/>
  <c r="O90" i="13"/>
  <c r="Q90" i="13"/>
  <c r="Q83" i="13" s="1"/>
  <c r="V90" i="13"/>
  <c r="G93" i="13"/>
  <c r="I93" i="13"/>
  <c r="K93" i="13"/>
  <c r="M93" i="13"/>
  <c r="O93" i="13"/>
  <c r="Q93" i="13"/>
  <c r="V93" i="13"/>
  <c r="O94" i="13"/>
  <c r="G95" i="13"/>
  <c r="M95" i="13" s="1"/>
  <c r="I95" i="13"/>
  <c r="I94" i="13" s="1"/>
  <c r="K95" i="13"/>
  <c r="K94" i="13" s="1"/>
  <c r="O95" i="13"/>
  <c r="Q95" i="13"/>
  <c r="Q94" i="13" s="1"/>
  <c r="V95" i="13"/>
  <c r="V94" i="13" s="1"/>
  <c r="G108" i="13"/>
  <c r="M108" i="13" s="1"/>
  <c r="I108" i="13"/>
  <c r="K108" i="13"/>
  <c r="O108" i="13"/>
  <c r="Q108" i="13"/>
  <c r="V108" i="13"/>
  <c r="G110" i="13"/>
  <c r="M110" i="13" s="1"/>
  <c r="I110" i="13"/>
  <c r="K110" i="13"/>
  <c r="O110" i="13"/>
  <c r="Q110" i="13"/>
  <c r="V110" i="13"/>
  <c r="G117" i="13"/>
  <c r="M117" i="13" s="1"/>
  <c r="I117" i="13"/>
  <c r="K117" i="13"/>
  <c r="O117" i="13"/>
  <c r="Q117" i="13"/>
  <c r="V117" i="13"/>
  <c r="I120" i="13"/>
  <c r="G121" i="13"/>
  <c r="I121" i="13"/>
  <c r="K121" i="13"/>
  <c r="K120" i="13" s="1"/>
  <c r="M121" i="13"/>
  <c r="M120" i="13" s="1"/>
  <c r="O121" i="13"/>
  <c r="O120" i="13" s="1"/>
  <c r="Q121" i="13"/>
  <c r="Q120" i="13" s="1"/>
  <c r="V121" i="13"/>
  <c r="V120" i="13" s="1"/>
  <c r="G124" i="13"/>
  <c r="I124" i="13"/>
  <c r="K124" i="13"/>
  <c r="M124" i="13"/>
  <c r="O124" i="13"/>
  <c r="Q124" i="13"/>
  <c r="V124" i="13"/>
  <c r="G127" i="13"/>
  <c r="I127" i="13"/>
  <c r="K127" i="13"/>
  <c r="M127" i="13"/>
  <c r="O127" i="13"/>
  <c r="Q127" i="13"/>
  <c r="V127" i="13"/>
  <c r="G130" i="13"/>
  <c r="M130" i="13" s="1"/>
  <c r="I130" i="13"/>
  <c r="K130" i="13"/>
  <c r="O130" i="13"/>
  <c r="Q130" i="13"/>
  <c r="V130" i="13"/>
  <c r="Q132" i="13"/>
  <c r="V132" i="13"/>
  <c r="G133" i="13"/>
  <c r="G132" i="13" s="1"/>
  <c r="I133" i="13"/>
  <c r="I132" i="13" s="1"/>
  <c r="K133" i="13"/>
  <c r="K132" i="13" s="1"/>
  <c r="O133" i="13"/>
  <c r="O132" i="13" s="1"/>
  <c r="Q133" i="13"/>
  <c r="V133" i="13"/>
  <c r="G137" i="13"/>
  <c r="M137" i="13" s="1"/>
  <c r="I137" i="13"/>
  <c r="K137" i="13"/>
  <c r="O137" i="13"/>
  <c r="Q137" i="13"/>
  <c r="V137" i="13"/>
  <c r="G145" i="13"/>
  <c r="I145" i="13"/>
  <c r="K145" i="13"/>
  <c r="M145" i="13"/>
  <c r="O145" i="13"/>
  <c r="Q145" i="13"/>
  <c r="V145" i="13"/>
  <c r="K152" i="13"/>
  <c r="G153" i="13"/>
  <c r="I153" i="13"/>
  <c r="K153" i="13"/>
  <c r="M153" i="13"/>
  <c r="M152" i="13" s="1"/>
  <c r="O153" i="13"/>
  <c r="O152" i="13" s="1"/>
  <c r="Q153" i="13"/>
  <c r="Q152" i="13" s="1"/>
  <c r="V153" i="13"/>
  <c r="V152" i="13" s="1"/>
  <c r="G166" i="13"/>
  <c r="G152" i="13" s="1"/>
  <c r="I166" i="13"/>
  <c r="K166" i="13"/>
  <c r="M166" i="13"/>
  <c r="O166" i="13"/>
  <c r="Q166" i="13"/>
  <c r="V166" i="13"/>
  <c r="G168" i="13"/>
  <c r="M168" i="13" s="1"/>
  <c r="I168" i="13"/>
  <c r="K168" i="13"/>
  <c r="O168" i="13"/>
  <c r="Q168" i="13"/>
  <c r="V168" i="13"/>
  <c r="G171" i="13"/>
  <c r="M171" i="13" s="1"/>
  <c r="I171" i="13"/>
  <c r="I152" i="13" s="1"/>
  <c r="K171" i="13"/>
  <c r="O171" i="13"/>
  <c r="Q171" i="13"/>
  <c r="V171" i="13"/>
  <c r="G174" i="13"/>
  <c r="M174" i="13" s="1"/>
  <c r="I174" i="13"/>
  <c r="K174" i="13"/>
  <c r="O174" i="13"/>
  <c r="Q174" i="13"/>
  <c r="V174" i="13"/>
  <c r="G177" i="13"/>
  <c r="M177" i="13" s="1"/>
  <c r="I177" i="13"/>
  <c r="K177" i="13"/>
  <c r="O177" i="13"/>
  <c r="Q177" i="13"/>
  <c r="V177" i="13"/>
  <c r="G182" i="13"/>
  <c r="I182" i="13"/>
  <c r="K182" i="13"/>
  <c r="K181" i="13" s="1"/>
  <c r="M182" i="13"/>
  <c r="O182" i="13"/>
  <c r="O181" i="13" s="1"/>
  <c r="Q182" i="13"/>
  <c r="Q181" i="13" s="1"/>
  <c r="V182" i="13"/>
  <c r="V181" i="13" s="1"/>
  <c r="G188" i="13"/>
  <c r="I188" i="13"/>
  <c r="K188" i="13"/>
  <c r="M188" i="13"/>
  <c r="O188" i="13"/>
  <c r="Q188" i="13"/>
  <c r="V188" i="13"/>
  <c r="G196" i="13"/>
  <c r="I196" i="13"/>
  <c r="K196" i="13"/>
  <c r="M196" i="13"/>
  <c r="O196" i="13"/>
  <c r="Q196" i="13"/>
  <c r="V196" i="13"/>
  <c r="G198" i="13"/>
  <c r="M198" i="13" s="1"/>
  <c r="I198" i="13"/>
  <c r="K198" i="13"/>
  <c r="O198" i="13"/>
  <c r="Q198" i="13"/>
  <c r="V198" i="13"/>
  <c r="G200" i="13"/>
  <c r="M200" i="13" s="1"/>
  <c r="I200" i="13"/>
  <c r="K200" i="13"/>
  <c r="O200" i="13"/>
  <c r="Q200" i="13"/>
  <c r="V200" i="13"/>
  <c r="G202" i="13"/>
  <c r="M202" i="13" s="1"/>
  <c r="I202" i="13"/>
  <c r="K202" i="13"/>
  <c r="O202" i="13"/>
  <c r="Q202" i="13"/>
  <c r="V202" i="13"/>
  <c r="G203" i="13"/>
  <c r="M203" i="13" s="1"/>
  <c r="I203" i="13"/>
  <c r="K203" i="13"/>
  <c r="O203" i="13"/>
  <c r="Q203" i="13"/>
  <c r="V203" i="13"/>
  <c r="G218" i="13"/>
  <c r="I218" i="13"/>
  <c r="I181" i="13" s="1"/>
  <c r="K218" i="13"/>
  <c r="M218" i="13"/>
  <c r="O218" i="13"/>
  <c r="Q218" i="13"/>
  <c r="V218" i="13"/>
  <c r="G233" i="13"/>
  <c r="I233" i="13"/>
  <c r="K233" i="13"/>
  <c r="M233" i="13"/>
  <c r="O233" i="13"/>
  <c r="Q233" i="13"/>
  <c r="V233" i="13"/>
  <c r="G239" i="13"/>
  <c r="I239" i="13"/>
  <c r="K239" i="13"/>
  <c r="M239" i="13"/>
  <c r="O239" i="13"/>
  <c r="Q239" i="13"/>
  <c r="V239" i="13"/>
  <c r="G240" i="13"/>
  <c r="I240" i="13"/>
  <c r="K240" i="13"/>
  <c r="M240" i="13"/>
  <c r="O240" i="13"/>
  <c r="Q240" i="13"/>
  <c r="V240" i="13"/>
  <c r="G241" i="13"/>
  <c r="M241" i="13" s="1"/>
  <c r="I241" i="13"/>
  <c r="K241" i="13"/>
  <c r="O241" i="13"/>
  <c r="Q241" i="13"/>
  <c r="V241" i="13"/>
  <c r="G243" i="13"/>
  <c r="M243" i="13" s="1"/>
  <c r="I243" i="13"/>
  <c r="K243" i="13"/>
  <c r="O243" i="13"/>
  <c r="Q243" i="13"/>
  <c r="V243" i="13"/>
  <c r="G244" i="13"/>
  <c r="M244" i="13" s="1"/>
  <c r="I244" i="13"/>
  <c r="K244" i="13"/>
  <c r="O244" i="13"/>
  <c r="Q244" i="13"/>
  <c r="V244" i="13"/>
  <c r="G245" i="13"/>
  <c r="M245" i="13" s="1"/>
  <c r="I245" i="13"/>
  <c r="K245" i="13"/>
  <c r="O245" i="13"/>
  <c r="Q245" i="13"/>
  <c r="V245" i="13"/>
  <c r="I246" i="13"/>
  <c r="G247" i="13"/>
  <c r="I247" i="13"/>
  <c r="K247" i="13"/>
  <c r="K246" i="13" s="1"/>
  <c r="M247" i="13"/>
  <c r="M246" i="13" s="1"/>
  <c r="O247" i="13"/>
  <c r="O246" i="13" s="1"/>
  <c r="Q247" i="13"/>
  <c r="Q246" i="13" s="1"/>
  <c r="V247" i="13"/>
  <c r="V246" i="13" s="1"/>
  <c r="G250" i="13"/>
  <c r="I250" i="13"/>
  <c r="K250" i="13"/>
  <c r="M250" i="13"/>
  <c r="O250" i="13"/>
  <c r="Q250" i="13"/>
  <c r="V250" i="13"/>
  <c r="G253" i="13"/>
  <c r="I253" i="13"/>
  <c r="K253" i="13"/>
  <c r="M253" i="13"/>
  <c r="O253" i="13"/>
  <c r="Q253" i="13"/>
  <c r="V253" i="13"/>
  <c r="G257" i="13"/>
  <c r="M257" i="13" s="1"/>
  <c r="I257" i="13"/>
  <c r="K257" i="13"/>
  <c r="O257" i="13"/>
  <c r="Q257" i="13"/>
  <c r="V257" i="13"/>
  <c r="Q261" i="13"/>
  <c r="V261" i="13"/>
  <c r="G262" i="13"/>
  <c r="G261" i="13" s="1"/>
  <c r="I262" i="13"/>
  <c r="I261" i="13" s="1"/>
  <c r="K262" i="13"/>
  <c r="K261" i="13" s="1"/>
  <c r="O262" i="13"/>
  <c r="Q262" i="13"/>
  <c r="V262" i="13"/>
  <c r="G263" i="13"/>
  <c r="M263" i="13" s="1"/>
  <c r="I263" i="13"/>
  <c r="K263" i="13"/>
  <c r="O263" i="13"/>
  <c r="O261" i="13" s="1"/>
  <c r="Q263" i="13"/>
  <c r="V263" i="13"/>
  <c r="G266" i="13"/>
  <c r="I266" i="13"/>
  <c r="K266" i="13"/>
  <c r="K265" i="13" s="1"/>
  <c r="M266" i="13"/>
  <c r="O266" i="13"/>
  <c r="O265" i="13" s="1"/>
  <c r="Q266" i="13"/>
  <c r="Q265" i="13" s="1"/>
  <c r="V266" i="13"/>
  <c r="V265" i="13" s="1"/>
  <c r="G268" i="13"/>
  <c r="I268" i="13"/>
  <c r="K268" i="13"/>
  <c r="M268" i="13"/>
  <c r="O268" i="13"/>
  <c r="Q268" i="13"/>
  <c r="V268" i="13"/>
  <c r="G270" i="13"/>
  <c r="I270" i="13"/>
  <c r="K270" i="13"/>
  <c r="M270" i="13"/>
  <c r="O270" i="13"/>
  <c r="Q270" i="13"/>
  <c r="V270" i="13"/>
  <c r="G271" i="13"/>
  <c r="M271" i="13" s="1"/>
  <c r="I271" i="13"/>
  <c r="K271" i="13"/>
  <c r="O271" i="13"/>
  <c r="Q271" i="13"/>
  <c r="V271" i="13"/>
  <c r="G272" i="13"/>
  <c r="M272" i="13" s="1"/>
  <c r="I272" i="13"/>
  <c r="K272" i="13"/>
  <c r="O272" i="13"/>
  <c r="Q272" i="13"/>
  <c r="V272" i="13"/>
  <c r="G273" i="13"/>
  <c r="M273" i="13" s="1"/>
  <c r="I273" i="13"/>
  <c r="K273" i="13"/>
  <c r="O273" i="13"/>
  <c r="Q273" i="13"/>
  <c r="V273" i="13"/>
  <c r="G275" i="13"/>
  <c r="M275" i="13" s="1"/>
  <c r="I275" i="13"/>
  <c r="K275" i="13"/>
  <c r="O275" i="13"/>
  <c r="Q275" i="13"/>
  <c r="V275" i="13"/>
  <c r="G277" i="13"/>
  <c r="I277" i="13"/>
  <c r="I265" i="13" s="1"/>
  <c r="K277" i="13"/>
  <c r="M277" i="13"/>
  <c r="O277" i="13"/>
  <c r="Q277" i="13"/>
  <c r="V277" i="13"/>
  <c r="G279" i="13"/>
  <c r="I279" i="13"/>
  <c r="K279" i="13"/>
  <c r="M279" i="13"/>
  <c r="O279" i="13"/>
  <c r="Q279" i="13"/>
  <c r="V279" i="13"/>
  <c r="G281" i="13"/>
  <c r="I281" i="13"/>
  <c r="K281" i="13"/>
  <c r="M281" i="13"/>
  <c r="O281" i="13"/>
  <c r="Q281" i="13"/>
  <c r="V281" i="13"/>
  <c r="G283" i="13"/>
  <c r="I283" i="13"/>
  <c r="K283" i="13"/>
  <c r="M283" i="13"/>
  <c r="O283" i="13"/>
  <c r="Q283" i="13"/>
  <c r="V283" i="13"/>
  <c r="G284" i="13"/>
  <c r="O284" i="13"/>
  <c r="Q284" i="13"/>
  <c r="G285" i="13"/>
  <c r="M285" i="13" s="1"/>
  <c r="M284" i="13" s="1"/>
  <c r="I285" i="13"/>
  <c r="I284" i="13" s="1"/>
  <c r="K285" i="13"/>
  <c r="K284" i="13" s="1"/>
  <c r="O285" i="13"/>
  <c r="Q285" i="13"/>
  <c r="V285" i="13"/>
  <c r="V284" i="13" s="1"/>
  <c r="K288" i="13"/>
  <c r="V288" i="13"/>
  <c r="G289" i="13"/>
  <c r="G288" i="13" s="1"/>
  <c r="I289" i="13"/>
  <c r="I288" i="13" s="1"/>
  <c r="K289" i="13"/>
  <c r="M289" i="13"/>
  <c r="M288" i="13" s="1"/>
  <c r="O289" i="13"/>
  <c r="O288" i="13" s="1"/>
  <c r="Q289" i="13"/>
  <c r="V289" i="13"/>
  <c r="G291" i="13"/>
  <c r="I291" i="13"/>
  <c r="K291" i="13"/>
  <c r="M291" i="13"/>
  <c r="O291" i="13"/>
  <c r="Q291" i="13"/>
  <c r="Q288" i="13" s="1"/>
  <c r="V291" i="13"/>
  <c r="G293" i="13"/>
  <c r="I293" i="13"/>
  <c r="K293" i="13"/>
  <c r="M293" i="13"/>
  <c r="O293" i="13"/>
  <c r="Q293" i="13"/>
  <c r="V293" i="13"/>
  <c r="G295" i="13"/>
  <c r="G294" i="13" s="1"/>
  <c r="I295" i="13"/>
  <c r="I294" i="13" s="1"/>
  <c r="K295" i="13"/>
  <c r="M295" i="13"/>
  <c r="O295" i="13"/>
  <c r="Q295" i="13"/>
  <c r="Q294" i="13" s="1"/>
  <c r="V295" i="13"/>
  <c r="G302" i="13"/>
  <c r="M302" i="13" s="1"/>
  <c r="I302" i="13"/>
  <c r="K302" i="13"/>
  <c r="O302" i="13"/>
  <c r="Q302" i="13"/>
  <c r="V302" i="13"/>
  <c r="G309" i="13"/>
  <c r="M309" i="13" s="1"/>
  <c r="I309" i="13"/>
  <c r="K309" i="13"/>
  <c r="O309" i="13"/>
  <c r="Q309" i="13"/>
  <c r="V309" i="13"/>
  <c r="G316" i="13"/>
  <c r="M316" i="13" s="1"/>
  <c r="I316" i="13"/>
  <c r="K316" i="13"/>
  <c r="K294" i="13" s="1"/>
  <c r="O316" i="13"/>
  <c r="Q316" i="13"/>
  <c r="V316" i="13"/>
  <c r="G323" i="13"/>
  <c r="I323" i="13"/>
  <c r="K323" i="13"/>
  <c r="M323" i="13"/>
  <c r="O323" i="13"/>
  <c r="Q323" i="13"/>
  <c r="V323" i="13"/>
  <c r="G324" i="13"/>
  <c r="I324" i="13"/>
  <c r="K324" i="13"/>
  <c r="M324" i="13"/>
  <c r="O324" i="13"/>
  <c r="O294" i="13" s="1"/>
  <c r="Q324" i="13"/>
  <c r="V324" i="13"/>
  <c r="G328" i="13"/>
  <c r="I328" i="13"/>
  <c r="K328" i="13"/>
  <c r="M328" i="13"/>
  <c r="O328" i="13"/>
  <c r="Q328" i="13"/>
  <c r="V328" i="13"/>
  <c r="G330" i="13"/>
  <c r="I330" i="13"/>
  <c r="K330" i="13"/>
  <c r="M330" i="13"/>
  <c r="O330" i="13"/>
  <c r="Q330" i="13"/>
  <c r="V330" i="13"/>
  <c r="V294" i="13" s="1"/>
  <c r="O332" i="13"/>
  <c r="Q332" i="13"/>
  <c r="G333" i="13"/>
  <c r="M333" i="13" s="1"/>
  <c r="M332" i="13" s="1"/>
  <c r="I333" i="13"/>
  <c r="I332" i="13" s="1"/>
  <c r="K333" i="13"/>
  <c r="K332" i="13" s="1"/>
  <c r="O333" i="13"/>
  <c r="Q333" i="13"/>
  <c r="V333" i="13"/>
  <c r="V332" i="13" s="1"/>
  <c r="I334" i="13"/>
  <c r="Q334" i="13"/>
  <c r="V334" i="13"/>
  <c r="G335" i="13"/>
  <c r="G334" i="13" s="1"/>
  <c r="I335" i="13"/>
  <c r="K335" i="13"/>
  <c r="K334" i="13" s="1"/>
  <c r="O335" i="13"/>
  <c r="O334" i="13" s="1"/>
  <c r="Q335" i="13"/>
  <c r="V335" i="13"/>
  <c r="G339" i="13"/>
  <c r="I339" i="13"/>
  <c r="K339" i="13"/>
  <c r="K338" i="13" s="1"/>
  <c r="M339" i="13"/>
  <c r="O339" i="13"/>
  <c r="O338" i="13" s="1"/>
  <c r="Q339" i="13"/>
  <c r="Q338" i="13" s="1"/>
  <c r="V339" i="13"/>
  <c r="V338" i="13" s="1"/>
  <c r="G341" i="13"/>
  <c r="I341" i="13"/>
  <c r="K341" i="13"/>
  <c r="M341" i="13"/>
  <c r="O341" i="13"/>
  <c r="Q341" i="13"/>
  <c r="V341" i="13"/>
  <c r="G342" i="13"/>
  <c r="I342" i="13"/>
  <c r="K342" i="13"/>
  <c r="M342" i="13"/>
  <c r="O342" i="13"/>
  <c r="Q342" i="13"/>
  <c r="V342" i="13"/>
  <c r="G344" i="13"/>
  <c r="I344" i="13"/>
  <c r="K344" i="13"/>
  <c r="M344" i="13"/>
  <c r="O344" i="13"/>
  <c r="Q344" i="13"/>
  <c r="V344" i="13"/>
  <c r="G346" i="13"/>
  <c r="G338" i="13" s="1"/>
  <c r="I346" i="13"/>
  <c r="K346" i="13"/>
  <c r="O346" i="13"/>
  <c r="Q346" i="13"/>
  <c r="V346" i="13"/>
  <c r="G350" i="13"/>
  <c r="M350" i="13" s="1"/>
  <c r="I350" i="13"/>
  <c r="I338" i="13" s="1"/>
  <c r="K350" i="13"/>
  <c r="O350" i="13"/>
  <c r="Q350" i="13"/>
  <c r="V350" i="13"/>
  <c r="G352" i="13"/>
  <c r="I352" i="13"/>
  <c r="K352" i="13"/>
  <c r="V352" i="13"/>
  <c r="G353" i="13"/>
  <c r="I353" i="13"/>
  <c r="K353" i="13"/>
  <c r="M353" i="13"/>
  <c r="M352" i="13" s="1"/>
  <c r="O353" i="13"/>
  <c r="O352" i="13" s="1"/>
  <c r="Q353" i="13"/>
  <c r="Q352" i="13" s="1"/>
  <c r="V353" i="13"/>
  <c r="G356" i="13"/>
  <c r="I356" i="13"/>
  <c r="K356" i="13"/>
  <c r="M356" i="13"/>
  <c r="O356" i="13"/>
  <c r="G357" i="13"/>
  <c r="I357" i="13"/>
  <c r="K357" i="13"/>
  <c r="M357" i="13"/>
  <c r="O357" i="13"/>
  <c r="Q357" i="13"/>
  <c r="Q356" i="13" s="1"/>
  <c r="V357" i="13"/>
  <c r="V356" i="13" s="1"/>
  <c r="G358" i="13"/>
  <c r="I358" i="13"/>
  <c r="K358" i="13"/>
  <c r="M358" i="13"/>
  <c r="O358" i="13"/>
  <c r="Q358" i="13"/>
  <c r="V358" i="13"/>
  <c r="AF360" i="13"/>
  <c r="G32" i="12"/>
  <c r="BA29" i="12"/>
  <c r="BA27" i="12"/>
  <c r="BA24" i="12"/>
  <c r="BA22" i="12"/>
  <c r="BA20" i="12"/>
  <c r="BA17" i="12"/>
  <c r="BA16" i="12"/>
  <c r="BA11" i="12"/>
  <c r="O8" i="12"/>
  <c r="Q8" i="12"/>
  <c r="G9" i="12"/>
  <c r="G8" i="12" s="1"/>
  <c r="I9" i="12"/>
  <c r="I8" i="12" s="1"/>
  <c r="K9" i="12"/>
  <c r="K8" i="12" s="1"/>
  <c r="O9" i="12"/>
  <c r="Q9" i="12"/>
  <c r="V9" i="12"/>
  <c r="V8" i="12" s="1"/>
  <c r="G12" i="12"/>
  <c r="M12" i="12" s="1"/>
  <c r="I12" i="12"/>
  <c r="K12" i="12"/>
  <c r="O12" i="12"/>
  <c r="Q12" i="12"/>
  <c r="V12" i="12"/>
  <c r="G15" i="12"/>
  <c r="I15" i="12"/>
  <c r="K15" i="12"/>
  <c r="M15" i="12"/>
  <c r="O15" i="12"/>
  <c r="Q15" i="12"/>
  <c r="V15" i="12"/>
  <c r="G19" i="12"/>
  <c r="I19" i="12"/>
  <c r="K19" i="12"/>
  <c r="K18" i="12" s="1"/>
  <c r="M19" i="12"/>
  <c r="O19" i="12"/>
  <c r="O18" i="12" s="1"/>
  <c r="Q19" i="12"/>
  <c r="Q18" i="12" s="1"/>
  <c r="V19" i="12"/>
  <c r="V18" i="12" s="1"/>
  <c r="G21" i="12"/>
  <c r="I21" i="12"/>
  <c r="K21" i="12"/>
  <c r="M21" i="12"/>
  <c r="O21" i="12"/>
  <c r="Q21" i="12"/>
  <c r="V21" i="12"/>
  <c r="G23" i="12"/>
  <c r="I23" i="12"/>
  <c r="K23" i="12"/>
  <c r="M23" i="12"/>
  <c r="O23" i="12"/>
  <c r="Q23" i="12"/>
  <c r="V23" i="12"/>
  <c r="G26" i="12"/>
  <c r="G18" i="12" s="1"/>
  <c r="I26" i="12"/>
  <c r="K26" i="12"/>
  <c r="O26" i="12"/>
  <c r="Q26" i="12"/>
  <c r="V26" i="12"/>
  <c r="G28" i="12"/>
  <c r="M28" i="12" s="1"/>
  <c r="I28" i="12"/>
  <c r="I18" i="12" s="1"/>
  <c r="K28" i="12"/>
  <c r="O28" i="12"/>
  <c r="Q28" i="12"/>
  <c r="V28" i="12"/>
  <c r="AF32" i="12"/>
  <c r="I18" i="1"/>
  <c r="F45" i="1"/>
  <c r="G23" i="1" s="1"/>
  <c r="G45" i="1"/>
  <c r="G25" i="1" s="1"/>
  <c r="A25" i="1" s="1"/>
  <c r="H44" i="1"/>
  <c r="I44" i="1" s="1"/>
  <c r="H43" i="1"/>
  <c r="I43" i="1" s="1"/>
  <c r="H42" i="1"/>
  <c r="H40" i="1"/>
  <c r="I40" i="1" s="1"/>
  <c r="H39" i="1"/>
  <c r="H45" i="1" s="1"/>
  <c r="I16" i="1" l="1"/>
  <c r="I21" i="1" s="1"/>
  <c r="I77" i="1"/>
  <c r="J69" i="1" s="1"/>
  <c r="G26" i="1"/>
  <c r="A26" i="1"/>
  <c r="A23" i="1"/>
  <c r="G28" i="1"/>
  <c r="M37" i="13"/>
  <c r="M294" i="13"/>
  <c r="M181" i="13"/>
  <c r="M94" i="13"/>
  <c r="M265" i="13"/>
  <c r="M12" i="13"/>
  <c r="AE360" i="13"/>
  <c r="M335" i="13"/>
  <c r="M334" i="13" s="1"/>
  <c r="G332" i="13"/>
  <c r="M262" i="13"/>
  <c r="M261" i="13" s="1"/>
  <c r="M133" i="13"/>
  <c r="M132" i="13" s="1"/>
  <c r="G94" i="13"/>
  <c r="G265" i="13"/>
  <c r="G181" i="13"/>
  <c r="G120" i="13"/>
  <c r="G37" i="13"/>
  <c r="G12" i="13"/>
  <c r="G246" i="13"/>
  <c r="M346" i="13"/>
  <c r="M338" i="13" s="1"/>
  <c r="AE32" i="12"/>
  <c r="M26" i="12"/>
  <c r="M18" i="12" s="1"/>
  <c r="M9" i="12"/>
  <c r="M8" i="12" s="1"/>
  <c r="I39" i="1"/>
  <c r="I45" i="1" s="1"/>
  <c r="J28" i="1"/>
  <c r="J26" i="1"/>
  <c r="G38" i="1"/>
  <c r="F38" i="1"/>
  <c r="J23" i="1"/>
  <c r="J24" i="1"/>
  <c r="J25" i="1"/>
  <c r="J27" i="1"/>
  <c r="E24" i="1"/>
  <c r="E26" i="1"/>
  <c r="J59" i="1" l="1"/>
  <c r="J65" i="1"/>
  <c r="J74" i="1"/>
  <c r="J61" i="1"/>
  <c r="J70" i="1"/>
  <c r="J57" i="1"/>
  <c r="J66" i="1"/>
  <c r="J76" i="1"/>
  <c r="J62" i="1"/>
  <c r="J72" i="1"/>
  <c r="J71" i="1"/>
  <c r="J58" i="1"/>
  <c r="J68" i="1"/>
  <c r="J67" i="1"/>
  <c r="J73" i="1"/>
  <c r="J63" i="1"/>
  <c r="J75" i="1"/>
  <c r="J64" i="1"/>
  <c r="J60" i="1"/>
  <c r="G24" i="1"/>
  <c r="A27" i="1" s="1"/>
  <c r="A24" i="1"/>
  <c r="J44" i="1"/>
  <c r="J40" i="1"/>
  <c r="J43" i="1"/>
  <c r="J39" i="1"/>
  <c r="J45" i="1" s="1"/>
  <c r="J41" i="1"/>
  <c r="J77" i="1" l="1"/>
  <c r="G29" i="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<sst xmlns="http://schemas.openxmlformats.org/spreadsheetml/2006/main" count="1680" uniqueCount="575">
  <si>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</si>
  <si>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</si>
  <si>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</si>
  <si>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</si>
  <si>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</si>
  <si>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</si>
  <si>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</si>
  <si>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</si>
  <si>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</si>
  <si>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</si>
  <si>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</si>
  <si>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</si>
  <si>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</si>
  <si>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</si>
  <si>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</si>
  <si>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</si>
  <si>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</si>
  <si>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</si>
  <si>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</si>
  <si>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</si>
  <si>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</si>
  <si>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</si>
  <si>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</si>
  <si>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</si>
  <si>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</si>
  <si>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</si>
  <si>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</si>
  <si>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</si>
  <si>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</si>
  <si>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</si>
  <si>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</si>
  <si>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</si>
  <si>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</si>
  <si>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</si>
  <si>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</si>
  <si>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</si>
  <si>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</si>
  <si>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</si>
  <si>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</si>
  <si>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</si>
  <si>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</si>
  <si>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</si>
  <si>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</si>
  <si>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057</t>
  </si>
  <si>
    <t>Oprava ležaté kanalizace a zřízení nových přípojek Botanická 37 - 45a</t>
  </si>
  <si>
    <t>Statutární město Brno - MČ Brno-střed</t>
  </si>
  <si>
    <t>Dominikánská 2</t>
  </si>
  <si>
    <t>Brno</t>
  </si>
  <si>
    <t>60169</t>
  </si>
  <si>
    <t>44992785</t>
  </si>
  <si>
    <t>CZ44992785</t>
  </si>
  <si>
    <t>Stavba</t>
  </si>
  <si>
    <t>Ostatní a vedlejší náklady</t>
  </si>
  <si>
    <t>00</t>
  </si>
  <si>
    <t>Vedlejší a ostatní náklady</t>
  </si>
  <si>
    <t>Stavební objekt</t>
  </si>
  <si>
    <t>1</t>
  </si>
  <si>
    <t>Vnitřní kanalizace + nové kanalizační přípojky KT DN 200</t>
  </si>
  <si>
    <t>01</t>
  </si>
  <si>
    <t>Ležatá HT  kanalizace + kanalizační přípojky KT DN 200</t>
  </si>
  <si>
    <t>Celkem za stavbu</t>
  </si>
  <si>
    <t>CZK</t>
  </si>
  <si>
    <t>#POPS</t>
  </si>
  <si>
    <t>Popis stavby: 057 - Oprava ležaté kanalizace a zřízení nových přípojek Botanická 37 - 45a</t>
  </si>
  <si>
    <t>#POPO</t>
  </si>
  <si>
    <t>Popis objektu: 00 - Vedlejší a ostatní náklady</t>
  </si>
  <si>
    <t>#POPR</t>
  </si>
  <si>
    <t>Popis rozpočtu: 00 - Vedlejší a ostatní náklady</t>
  </si>
  <si>
    <t>Popis objektu: 1 - Vnitřní kanalizace + nové kanalizační přípojky KT DN 200</t>
  </si>
  <si>
    <t>Popis rozpočtu: 01 - Ležatá HT  kanalizace + kanalizační přípojky KT DN 200</t>
  </si>
  <si>
    <t>Rekapitulace dílů</t>
  </si>
  <si>
    <t>Typ dílu</t>
  </si>
  <si>
    <t>Zemní práce</t>
  </si>
  <si>
    <t>11</t>
  </si>
  <si>
    <t>Přípravné a přidružené práce</t>
  </si>
  <si>
    <t>13</t>
  </si>
  <si>
    <t>Hloubené vykopávky</t>
  </si>
  <si>
    <t>15</t>
  </si>
  <si>
    <t>Roubení</t>
  </si>
  <si>
    <t>17</t>
  </si>
  <si>
    <t>Konstrukce ze zemin</t>
  </si>
  <si>
    <t>18</t>
  </si>
  <si>
    <t>Povrchové úpravy terénu</t>
  </si>
  <si>
    <t>4</t>
  </si>
  <si>
    <t>Vodorovné konstrukce</t>
  </si>
  <si>
    <t>5</t>
  </si>
  <si>
    <t>Komunikace</t>
  </si>
  <si>
    <t>8</t>
  </si>
  <si>
    <t>Trubní vedení</t>
  </si>
  <si>
    <t>91</t>
  </si>
  <si>
    <t>Doplňující práce na komunikaci</t>
  </si>
  <si>
    <t>93</t>
  </si>
  <si>
    <t>Dokončovací práce inženýrských staveb</t>
  </si>
  <si>
    <t>97</t>
  </si>
  <si>
    <t>Prorážení otvorů</t>
  </si>
  <si>
    <t>99</t>
  </si>
  <si>
    <t>Staveništní přesun hmot</t>
  </si>
  <si>
    <t>711</t>
  </si>
  <si>
    <t>Izolace proti vodě</t>
  </si>
  <si>
    <t>721</t>
  </si>
  <si>
    <t>Vnitřní kanalizace</t>
  </si>
  <si>
    <t>725</t>
  </si>
  <si>
    <t>Zařizovací předměty</t>
  </si>
  <si>
    <t>M46</t>
  </si>
  <si>
    <t>Zemní práce při montážích</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</si>
  <si>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</si>
  <si>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</si>
  <si>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</si>
  <si>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</si>
  <si>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</si>
  <si>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</si>
  <si>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</si>
  <si>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</si>
  <si>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</si>
  <si>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</si>
  <si>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</si>
  <si>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</si>
  <si>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</si>
  <si>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</si>
  <si>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</si>
  <si>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</si>
  <si>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</si>
  <si>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</si>
  <si>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</si>
  <si>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</si>
  <si>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</si>
  <si>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</si>
  <si>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</si>
  <si>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</si>
  <si>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</si>
  <si>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</si>
  <si>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</si>
  <si>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</si>
  <si>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</si>
  <si>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</si>
  <si>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</si>
  <si>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</si>
  <si>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</si>
  <si>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</si>
  <si>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</si>
  <si>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005111020R</t>
  </si>
  <si>
    <t>Vytyčení stavby</t>
  </si>
  <si>
    <t>Soubor</t>
  </si>
  <si>
    <t>RTS 22/ II</t>
  </si>
  <si>
    <t>Indiv</t>
  </si>
  <si>
    <t>VRN</t>
  </si>
  <si>
    <t>Běžná</t>
  </si>
  <si>
    <t>POL99_0</t>
  </si>
  <si>
    <t>POP</t>
  </si>
  <si>
    <t>Vyhotovení protokolu o vytyčení stavby se seznamem souřadnic vytyčených bodů a jejich polohopisnými (S-JTSK) a výškopisnými (Bpv) hodnotami.</t>
  </si>
  <si>
    <t>005121 R</t>
  </si>
  <si>
    <t>Zařízení staveniště</t>
  </si>
  <si>
    <t>Veškeré náklady spojené s vybudováním, provozem a odstraněním zařízení staveniště.</t>
  </si>
  <si>
    <t>V položce je zahrnuto oplocení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</si>
  <si>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</si>
  <si>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</si>
  <si>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</si>
  <si>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V položce jsou započteny náklady na případnou manipulaci - přemistění odpadních nádob (popelnic), kdyby byly překážkou u provádějích stavebních  prací.</t>
  </si>
  <si>
    <t>005211030R</t>
  </si>
  <si>
    <t xml:space="preserve">Dočasná dopravní opatření </t>
  </si>
  <si>
    <t>POL99_8</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</si>
  <si>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</si>
  <si>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</si>
  <si>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</si>
  <si>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</si>
  <si>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00524 R</t>
  </si>
  <si>
    <t>Předání a převzetí díla</t>
  </si>
  <si>
    <t>Náklady zhotovitele, které vzniknou v souvislosti s povinnostmi zhotovitele při předání a převzetí díla.</t>
  </si>
  <si>
    <t>Položka obsahuje veškeré náklady v rámci kolaudačního řízení - zajištění kolaudace.</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</si>
  <si>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</si>
  <si>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</si>
  <si>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</si>
  <si>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</si>
  <si>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</si>
  <si>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</si>
  <si>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Náklady včetně vypracování geometrického plánu a kompletní žádosti na vklad do katastru nemovitostí.</t>
  </si>
  <si>
    <t>SUM</t>
  </si>
  <si>
    <t>Geodetické zaměření rohů stavby, stabilizace bodů a sestavení laviček.</t>
  </si>
  <si>
    <t>END</t>
  </si>
  <si>
    <t>Položkový soupis prací a dodávek</t>
  </si>
  <si>
    <t>121101101R00</t>
  </si>
  <si>
    <t>Sejmutí ornice s přemístěním na vzdálenost do 50 m</t>
  </si>
  <si>
    <t>m3</t>
  </si>
  <si>
    <t>800-1</t>
  </si>
  <si>
    <t>Práce</t>
  </si>
  <si>
    <t>POL1_</t>
  </si>
  <si>
    <t>nebo lesní půdy, s vodorovným přemístěním na hromady v místě upotřebení nebo na dočasné či trvalé skládky se složením</t>
  </si>
  <si>
    <t>SPI</t>
  </si>
  <si>
    <t>zelený pás : 1,1*(5,25+4,4+5,1)*0,10</t>
  </si>
  <si>
    <t>VV</t>
  </si>
  <si>
    <t>113202111R00</t>
  </si>
  <si>
    <t>Vytrhání obrub z krajníků nebo obrubníků stojatých</t>
  </si>
  <si>
    <t>m</t>
  </si>
  <si>
    <t>822-1</t>
  </si>
  <si>
    <t>s vybouráním lože, s přemístěním hmot na skládku na vzdálenost do 3 m nebo naložením na dopravní prostředek</t>
  </si>
  <si>
    <t>2*3</t>
  </si>
  <si>
    <t>113106000RAC</t>
  </si>
  <si>
    <t>Rozebrání dlažeb komunikací pro pěší a vozovek rozebrání zámkové dlažby, tl. 6 cm, odstranění podkladu z kameniva drceného tl. 10 cm, bez odvozu, plocha do 50 m2</t>
  </si>
  <si>
    <t>m2</t>
  </si>
  <si>
    <t>AP-HSV</t>
  </si>
  <si>
    <t>Agregovaná položka</t>
  </si>
  <si>
    <t>POL2_</t>
  </si>
  <si>
    <t>(6,0+6,0+6,0)*2,5</t>
  </si>
  <si>
    <t>113201012RAC</t>
  </si>
  <si>
    <t>Vytrhání obrubníků chodníkových a parkových, s přemístením do 3 m nebo naložením</t>
  </si>
  <si>
    <t>obrubník mezi zelenou plochou a chodníkem : 2,0*3</t>
  </si>
  <si>
    <t>113106121R00</t>
  </si>
  <si>
    <t>Rozebrání komunikací pro pěší s jakýmkoliv ložem a výplní spár  z betonových nebo kameninových dlaždic nebo tvarovek</t>
  </si>
  <si>
    <t>s přemístěním hmot na skládku na vzdálenost do 3 m nebo s naložením na dopravní prostředek</t>
  </si>
  <si>
    <t>rozebrání okapového chodníčku: : 2,0*0,5*3</t>
  </si>
  <si>
    <t>119001401R00</t>
  </si>
  <si>
    <t>Dočasné zajištění podzemního potrubí nebo vedení ocelového potrubí  DN  do 200 mm</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</si>
  <si>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</si>
  <si>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plynovod NTL: : 1,1*3</t>
  </si>
  <si>
    <t>vodovod: : 1,1*3</t>
  </si>
  <si>
    <t>119001422R00</t>
  </si>
  <si>
    <t>Dočasné zajištění podzemního potrubí nebo vedení kabelů přes 3 do 6 kabelů</t>
  </si>
  <si>
    <t>sděl.kabel: : 1,1*4*8</t>
  </si>
  <si>
    <t>kabel NN : 1,1*2*3</t>
  </si>
  <si>
    <t>130001101R00</t>
  </si>
  <si>
    <t>Příplatek k cenám za ztížené vykopávky v horninách jakékoliv třídy</t>
  </si>
  <si>
    <t>Příplatek k cenám hloubených vykopávek za ztížení vykopávky v blízkosti podzemního vedení nebo výbušnin pro jakoukoliv třídu horniny.</t>
  </si>
  <si>
    <t>plynovod NTL DN225: : 1,1*2,5*2,0*3</t>
  </si>
  <si>
    <t>vodovod DN100: : 1,1*2,5*2,0*3</t>
  </si>
  <si>
    <t>sděl.kabel podzemního vedení: : 1,1*2,5*2,0*8</t>
  </si>
  <si>
    <t>kabel NN : 1,1*2,5*3,0*3</t>
  </si>
  <si>
    <t>132101210R00</t>
  </si>
  <si>
    <t xml:space="preserve">Hloubení rýh šířky přes 60 do 200 cm do 50 m3, v hornině 1-2,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</si>
  <si>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</si>
  <si>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V ceně položky je zohledněn ruční výkop u podzemního vedení.</t>
  </si>
  <si>
    <t xml:space="preserve">přípojka kameninové potrubí DN 200 : </t>
  </si>
  <si>
    <t>Začátek provozního součtu</t>
  </si>
  <si>
    <t xml:space="preserve">  IO 01.a délky 16,22m : 1,1*(2,88+6,26)/2*16,22</t>
  </si>
  <si>
    <t xml:space="preserve">  IO 01.b délky 15,44m : 1,1*(5,5+7,02)/2*15,44</t>
  </si>
  <si>
    <t xml:space="preserve">  IO 01.c délky 16,09m : 1,1*(2,86+6,31)/2*16,09</t>
  </si>
  <si>
    <t xml:space="preserve">  rozšíření pro šachtu: : 2,5*2,5*(4,014+6,1+4,476)-1,1*(3,514+5,6+3,976)*2,5</t>
  </si>
  <si>
    <t xml:space="preserve">  odpočet chodník dlažba : -6,0*1,1*(0,15+0,06)</t>
  </si>
  <si>
    <t xml:space="preserve">  odpočet okapový chodníček : -1,1*0,5*3</t>
  </si>
  <si>
    <t xml:space="preserve">  odpočet  silnice : -4,0*1,1*0,54*3</t>
  </si>
  <si>
    <t>Konec provozního součtu</t>
  </si>
  <si>
    <t>50% hornina 2 : 314,0337/2</t>
  </si>
  <si>
    <t>132201210R00</t>
  </si>
  <si>
    <t xml:space="preserve">Hloubení rýh šířky přes 60 do 200 cm do 50 m3, v hornině 3, hloubení strojně </t>
  </si>
  <si>
    <t>50% hornina 3 : 314,0337/2</t>
  </si>
  <si>
    <t>161101103R00</t>
  </si>
  <si>
    <t>Svislé přemístění výkopku z horniny 1 až 4, při hloubce výkopu přes 4 do 6 m</t>
  </si>
  <si>
    <t>bez naložení do dopravní nádoby, ale s vyprázdněním dopravní nádoby na hromadu nebo na dopravní prostředek,</t>
  </si>
  <si>
    <t>Odkaz na mn. položky pořadí 10 : 157,01685</t>
  </si>
  <si>
    <t>Odkaz na mn. položky pořadí 9 : 157,01685</t>
  </si>
  <si>
    <t>162701105R00</t>
  </si>
  <si>
    <t>Vodorovné přemístění výkopku z horniny 1 až 4, na vzdálenost přes 9 000  do 10 000 m</t>
  </si>
  <si>
    <t>po suchu, bez naložení výkopku, avšak se složením bez rozhrnutí, zpáteční cesta vozidla.</t>
  </si>
  <si>
    <t xml:space="preserve">přebytečná zemina : </t>
  </si>
  <si>
    <t>pískové lože : 9,4521</t>
  </si>
  <si>
    <t>betonové pražce s obetonováním : 12,76035</t>
  </si>
  <si>
    <t>desky podkladní : 5,4925</t>
  </si>
  <si>
    <t>obsyp : 20,92522</t>
  </si>
  <si>
    <t>šachty : 17,55001</t>
  </si>
  <si>
    <t>zásyp komunikace pro Jm kraj : 228,95136</t>
  </si>
  <si>
    <t>162701109R00</t>
  </si>
  <si>
    <t>Vodorovné přemístění výkopku příplatek k ceně za každých dalších i započatých 1 000 m přes 10 000 m  z horniny 1 až 4</t>
  </si>
  <si>
    <t>19*295,13154</t>
  </si>
  <si>
    <t>199000002R00</t>
  </si>
  <si>
    <t>Poplatky za skládku horniny 1- 4, skupina 17 05 04 z Katalogu odpadů</t>
  </si>
  <si>
    <t>151811417R00</t>
  </si>
  <si>
    <t>Pažení pažicími boxy montáž, standardního pažicího boxu, délky 3 m, šířky do 2,5 m, hloubky 3,57 m</t>
  </si>
  <si>
    <t>kus</t>
  </si>
  <si>
    <t>z mechanicky rozpínaných plnostěnných ocelových bočnic,</t>
  </si>
  <si>
    <t>IO 01.a délky 16,22m : 1+3*2</t>
  </si>
  <si>
    <t>IO 01.b délky 15,44m : 8</t>
  </si>
  <si>
    <t>IO 01.c délky 16,09m : 2+12</t>
  </si>
  <si>
    <t>151813417R00</t>
  </si>
  <si>
    <t>Pažení pažicími boxy demontáž, standardního pažicího boxu, délky 3 m, šířky do 2,5 m, hloubky 3,57 m</t>
  </si>
  <si>
    <t>Odkaz na mn. položky pořadí 15 : 29,00000</t>
  </si>
  <si>
    <t>151 R05</t>
  </si>
  <si>
    <t>Doprava pažících boxů</t>
  </si>
  <si>
    <t>soubor</t>
  </si>
  <si>
    <t>Vlastní</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</si>
  <si>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</si>
  <si>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</si>
  <si>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</si>
  <si>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</si>
  <si>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Vytěžená zemnina: : 157,01685*2</t>
  </si>
  <si>
    <t xml:space="preserve">Vytlačená zemina: : </t>
  </si>
  <si>
    <t>lože : -9,4521</t>
  </si>
  <si>
    <t>desky podkladní : -5,4925</t>
  </si>
  <si>
    <t>obetonování : -12,76035</t>
  </si>
  <si>
    <t>trouba DN200 : -0,048*42,86</t>
  </si>
  <si>
    <t>obsyp : -20,92522</t>
  </si>
  <si>
    <t>šachty : -3,14*0,62*0,62*(4,014+4,476+6,05)</t>
  </si>
  <si>
    <t>zásyp komunikace Jm kraje vhodným materiálem (v komunikaci) : -1,1*(((4,0+6,3)/2+(6,1+7,0)/2+(4,4+6,3)/2)-(0,742+0,54))*1,1*4,0*3</t>
  </si>
  <si>
    <t>zásyp komunikace Jm kraje vhodným materiálem (v komunikaci) : 1,1*(((4,0+6,3)/2+(6,1+7,0)/2+(4,4+6,3)/2)-(0,742+0,54))*1,1*4,0*3</t>
  </si>
  <si>
    <t>58344197R</t>
  </si>
  <si>
    <t>štěrkodrť frakce 0,0 až 63,0 mm; třída A</t>
  </si>
  <si>
    <t>t</t>
  </si>
  <si>
    <t>SPCM</t>
  </si>
  <si>
    <t>Specifikace</t>
  </si>
  <si>
    <t>POL3_</t>
  </si>
  <si>
    <t>zásyp komunikací vhodným materiálem. : 228,95136*1,67*1,01*1,1</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</si>
  <si>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</si>
  <si>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</si>
  <si>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</si>
  <si>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 xml:space="preserve">uvažován obsyp vytěženou zeminou : </t>
  </si>
  <si>
    <t xml:space="preserve">přípojka pod kameninové potrubí DN 200 : </t>
  </si>
  <si>
    <t>IO 01.a délky 16,22m : 1,1*0,742*(16,22-1,3)-(0,048+0,291)*(16,22-1,3)</t>
  </si>
  <si>
    <t>IO 01.b délky 15,44 : 1,1*0,742*(15,44-1,3)-(0,048+0,291)*(15,44-1,3)</t>
  </si>
  <si>
    <t>IO 01.c délky 16,09m : 1,1*0,742*(16,09-1,3)-(0,048+0,291)*(16,09-1,3)</t>
  </si>
  <si>
    <t>175101109R00</t>
  </si>
  <si>
    <t xml:space="preserve">Obsyp potrubí příplatek za prohození sypaniny </t>
  </si>
  <si>
    <t>Odkaz na mn. položky pořadí 20 : 20,92522</t>
  </si>
  <si>
    <t>181201101R00</t>
  </si>
  <si>
    <t>Úprava pláně v násypech v hornině 1 až 4, bez zhutnění</t>
  </si>
  <si>
    <t>vyrovnání výškových rozdílů, plochy vodorovné a plochy do sklonu 1 : 5,</t>
  </si>
  <si>
    <t>zelený pás : 1,1*(5,25+4,4+5,1)</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</si>
  <si>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</si>
  <si>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</si>
  <si>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</si>
  <si>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Odkaz na mn. položky pořadí 22 : 16,22500</t>
  </si>
  <si>
    <t>180401211R00</t>
  </si>
  <si>
    <t>Založení trávníku luční trávník, výsevem, v rovině nebo na svahu do 1:5</t>
  </si>
  <si>
    <t>823-1</t>
  </si>
  <si>
    <t>na půdě předem připravené s pokosením, naložením, odvozem odpadu do 20 km a se složením,</t>
  </si>
  <si>
    <t>00572465R</t>
  </si>
  <si>
    <t>směs travní standard</t>
  </si>
  <si>
    <t>kg</t>
  </si>
  <si>
    <t>zelený pás : 1,1*(5,25+4,4+5,1)*0,035</t>
  </si>
  <si>
    <t>452384111R00</t>
  </si>
  <si>
    <t>Podkladní a vyrovnávací konstrukce pražce v otevřeném výkopu z betonu prostého třídy C -/7,5, průřezové plochy do 25 000 mm2, Beton čerstvý obyčejný;  C -/7,5;  cement: CEM II;  Dmax = 22 mm;  S 3</t>
  </si>
  <si>
    <t>827-1</t>
  </si>
  <si>
    <t>z cementu portlandského nebo struskoportlandského,</t>
  </si>
  <si>
    <t>Včetně bednění, odbednění a na nátěru bednění proti přilnavosti betonu.</t>
  </si>
  <si>
    <t>(16,22+15,44+16,09)*0,5*0,4</t>
  </si>
  <si>
    <t>451541111R00</t>
  </si>
  <si>
    <t>Lože pod potrubí, stoky a drobné objekty ze štěrkodrtě 0÷63 mm</t>
  </si>
  <si>
    <t>v otevřeném výkopu,</t>
  </si>
  <si>
    <t xml:space="preserve">dle PD kamenivo drcené kamenivo frakce 16-32mm: : </t>
  </si>
  <si>
    <t>lože pod podkladní beton pod šachtu: : 2,5*2,5*0,15*3</t>
  </si>
  <si>
    <t>IO 01.a délky 16,22m : 1,1*(16,22-2,5)*0,15</t>
  </si>
  <si>
    <t>IO 01.b délky 15,44 : 1,1*(15,44-2,5)*0,15</t>
  </si>
  <si>
    <t>IO 01.c délky 16,09m : 1,1*(16,09-2,51)*0,15</t>
  </si>
  <si>
    <t>452311131R00</t>
  </si>
  <si>
    <t>Podkladní a zajišťovací konstrukce z betonu desky pod potrubí, stoky a drobné objekty , z betonu prostého třídy C 12/15, Beton čerstvý obyčejný;  C 12/15;  prostředí: X0;  cement: CEM I;  Dmax = 22 mm;  S 3</t>
  </si>
  <si>
    <t>z cementu portlandského nebo struskoportlandského, v otevřeném výkopu,</t>
  </si>
  <si>
    <t>podkladní beton pod šachtu: : 1,6*1,6*0,10*3</t>
  </si>
  <si>
    <t>IO 01.a délky 16,22m : 1,1*(16,22-1,6)*0,10</t>
  </si>
  <si>
    <t>IO 01.b délky15,44m : 1,1*(15,44-1,6)*0,10</t>
  </si>
  <si>
    <t>IO 01.c délky 16,09m : 1,1*(16,09-1,6)*0,10</t>
  </si>
  <si>
    <t>599000010RAA 01</t>
  </si>
  <si>
    <t>Rozebrání a oprava asfaltové komunikace tl.54 cm</t>
  </si>
  <si>
    <t>Součtová</t>
  </si>
  <si>
    <t>Odstranění podkladu pl. 50 m2,kam.drcené tl.27 cm</t>
  </si>
  <si>
    <t>Odstranění asfaltové vrstvy pl. do 50 m2, tl.11 cm</t>
  </si>
  <si>
    <t>Odstranění podkladu pl.50 m2,kam.zpev.cem.tl.12 cm</t>
  </si>
  <si>
    <t>Řezání stávajícího živičného krytu tl. 5 - 10 cm</t>
  </si>
  <si>
    <t>Nakládání suti na dopravní prostředky - komunikace</t>
  </si>
  <si>
    <t>Podklad ze štěrkodrti po zhutnění tl.15cm</t>
  </si>
  <si>
    <t>Podklad ze štěrkodrti po zhutnění tl.20cm</t>
  </si>
  <si>
    <t>Podklad z obal kamen.ACP 22+, š.do 3 m, tl. 9 cm</t>
  </si>
  <si>
    <t>Beton asfalt. ACO 11+ obrusný, š.do 3 m, tl. 4 cm</t>
  </si>
  <si>
    <t>Beton asfalt. ACL 16+ ložný, š. do 3 m, tl. 6 cm</t>
  </si>
  <si>
    <t>Přesun hmot, pozemní komunikace, kryt živičný</t>
  </si>
  <si>
    <t>4,0*2,10*3</t>
  </si>
  <si>
    <t>573111113R00</t>
  </si>
  <si>
    <t>Postřik živičný infiltrační s posypem kamenivem v množství 1,5 kg/m2</t>
  </si>
  <si>
    <t>Odkaz na mn. položky pořadí 29 : 25,20000</t>
  </si>
  <si>
    <t>573211112R00</t>
  </si>
  <si>
    <t>Postřik živičný spojovací bez posypu kamenivem z asfaltu silničního, v množství 0,2 kg/m2</t>
  </si>
  <si>
    <t>RTS 22/ I</t>
  </si>
  <si>
    <t>RTS 21/ II</t>
  </si>
  <si>
    <t>bez posypu kamenivem</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</si>
  <si>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</si>
  <si>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</si>
  <si>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</si>
  <si>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okapový chodníček: : 2,0*0,5*3</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</si>
  <si>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</si>
  <si>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</si>
  <si>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</si>
  <si>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Odkaz na mn. položky pořadí 5 : 3,00000</t>
  </si>
  <si>
    <t>566903111R00</t>
  </si>
  <si>
    <t>Vyspravení podkladu po překopech kamenivem hrubým drceným</t>
  </si>
  <si>
    <t>pro inženýrské sítě, se zhutněním</t>
  </si>
  <si>
    <t xml:space="preserve"> okapový chodníček: : 2,0*0,5*3*0,10*1,93</t>
  </si>
  <si>
    <t>zámková dlažba chodník : (6,0+6,0+6,0)*2,5*0,15*1,93</t>
  </si>
  <si>
    <t>831352121R00</t>
  </si>
  <si>
    <t>Montáž potrubí z trub kameninových těsněných pryžovými kroužky montáž- bez specifikace DN 200 mm</t>
  </si>
  <si>
    <t>pro splaškovou kanalizaci v otevřeném výkopu ve sklonu do 20 %,</t>
  </si>
  <si>
    <t>přípojka IO 01.a : 16,22</t>
  </si>
  <si>
    <t>přípojka IO 01.b : 15,44</t>
  </si>
  <si>
    <t>přípojka IO 01.c : 16,09</t>
  </si>
  <si>
    <t>odpočet šachty : -1,3*3</t>
  </si>
  <si>
    <t>59710633R</t>
  </si>
  <si>
    <t>trouba kameninová DN 200,0 mm; l = 1000,0 mm; třída 160; spoj F; FN 32 kN/m</t>
  </si>
  <si>
    <t xml:space="preserve">  přípojka IO 01.a : 16,22</t>
  </si>
  <si>
    <t xml:space="preserve">  přípojka IO 01.b : 15,44</t>
  </si>
  <si>
    <t xml:space="preserve">  přípojka IO 01.c : 16,09</t>
  </si>
  <si>
    <t xml:space="preserve">  odpočet šachty : -1,3*3</t>
  </si>
  <si>
    <t>ztratné 1,5% : 43,85*1,015</t>
  </si>
  <si>
    <t>837352221R00</t>
  </si>
  <si>
    <t>Montáž kameninových tvarovek těsněných pryžovými kroužky jednoosých DN 200 mm</t>
  </si>
  <si>
    <t>na potrubí z trub kameninových pro splaškovou kanalizaci v otevřeném výkopu,</t>
  </si>
  <si>
    <t>892571111R00</t>
  </si>
  <si>
    <t>Zkoušky těsnosti kanalizačního potrubí zkouška těsnosti kanalizačního potrubí vodou  do DN 200 mm</t>
  </si>
  <si>
    <t>vodou nebo vzduchem,</t>
  </si>
  <si>
    <t>892573111R00</t>
  </si>
  <si>
    <t>Zkoušky těsnosti kanalizačního potrubí zabezpečení konců kanalizačního potrubí při tlakových zkouškách vodou  do DN 200 mm</t>
  </si>
  <si>
    <t>úsek</t>
  </si>
  <si>
    <t>892855112R00</t>
  </si>
  <si>
    <t>Kamerové prohlídky potrubí do 50 m</t>
  </si>
  <si>
    <t>894410010R02</t>
  </si>
  <si>
    <t>Šachta z betonových dílců pro DN 200, výška vstupu do 4,0 m</t>
  </si>
  <si>
    <t>PREFA DNO S KAMENINOVOU KYNETOU, DN200-600mm ÚHEL X</t>
  </si>
  <si>
    <t>VYSPRAVENÍ A ZATRAVNĚNÍ CEM. MALTOU 100. ČSN 73 13 31</t>
  </si>
  <si>
    <t>KANALIZAČNÍ TROUBA DN200-600</t>
  </si>
  <si>
    <t>BETONOVÝ ŠACHETNÍ KÓNUS TBR-Q 600/100x625 SPK</t>
  </si>
  <si>
    <t>BETONOVÝ VYROVNÁVACÍ PRSTENEC TBW-0 625/xxx/120</t>
  </si>
  <si>
    <t>OBETONOVÁNÍ RÁMU V ZELENÉ PLOŠE C12/15</t>
  </si>
  <si>
    <t>ŠACHETNÍ SKRUŽE TBS-Q1000/500(250)/120 SP</t>
  </si>
  <si>
    <t>VLOŽKA DO STĚNY ŠACHTY</t>
  </si>
  <si>
    <t>OCEL. STUPADLO DO ŠACHTY S POLYETHYL OBALEM DL. 218 mm</t>
  </si>
  <si>
    <t>OCEL. STUPADLO DO ŠACHTY S POLYETHYL OBALEM DL. 183 mm</t>
  </si>
  <si>
    <t>KAPS. STUPADLO DO ŠACHET OPATŘ. ASF. NÁTĚREM ČSN 13 63 51</t>
  </si>
  <si>
    <t>BETON C 12/15</t>
  </si>
  <si>
    <t>KANALIZAČNÍ TILITOVÝ POKLOP - VZOR BRNO</t>
  </si>
  <si>
    <t>popis šachty ve vzorovém výkrese: : 2</t>
  </si>
  <si>
    <t>894410010R01</t>
  </si>
  <si>
    <t>Šachta z betonových dílců pro DN 200, výška vstupu do 6,0 m</t>
  </si>
  <si>
    <t>popis šachty ve vzorovém výkrese: : 1</t>
  </si>
  <si>
    <t>899623151R00</t>
  </si>
  <si>
    <t>Obetonování potrubí nebo zdiva stok betonem prostým třídy C 16/20, Beton čerstvý obyčejný;  C 16/20;  prostředí: X0;  cement: CEM I;  Dmax = 22 mm;  S 3</t>
  </si>
  <si>
    <t xml:space="preserve">přípojka pod kameninové potrubí DN 200 = 0,291m3/1mtrouby : </t>
  </si>
  <si>
    <t>IO 01.a délky 16,22m : (16,22-1,3)*0,291</t>
  </si>
  <si>
    <t>IO 01.b délky 15,44 : (15,44-1,3)*0,291</t>
  </si>
  <si>
    <t>IO 01.c délky 16,09m : (16,09-1,3)*0,291</t>
  </si>
  <si>
    <t>899711122R00</t>
  </si>
  <si>
    <t>Výstražné fólie výstražná fólie pro kanalizaci, šířka 30 cm</t>
  </si>
  <si>
    <t>891 R01</t>
  </si>
  <si>
    <t>Napojení kameninové přípojky DN200 na stávající kanalizaci do  betonové trouby DN 500/750BEO, navrtávka včetně  těsnění - komplet provedení materiál+montáž</t>
  </si>
  <si>
    <t>891 R02</t>
  </si>
  <si>
    <t>Napojení kameninové trouby DN 200 do šachty betonové, komplet</t>
  </si>
  <si>
    <t>1 šachta = 2 napojení : 3*2</t>
  </si>
  <si>
    <t>28651859.AR</t>
  </si>
  <si>
    <t>přechod kamenina-plast DN 200,0 mm; l = 247 mm</t>
  </si>
  <si>
    <t>59710947.A1R</t>
  </si>
  <si>
    <t>oblouk kameninový 30,0 °; DN 200,0 mm; spoj F; třída 200; FN 40 kN/m</t>
  </si>
  <si>
    <t>59710954R</t>
  </si>
  <si>
    <t>oblouk kameninový 90,0 °; DN 200,0 mm; spoj F; třída 200; FN 40 kN/m</t>
  </si>
  <si>
    <t>917161111R00</t>
  </si>
  <si>
    <t>Osazení chodníkového obrubníku kamenného ležatého, s boční opěrou z betonu prostého, do lože z betonu prostého C 12/15</t>
  </si>
  <si>
    <t>se zřízením lože tl. 80-100 mm</t>
  </si>
  <si>
    <t>Odkaz na mn. položky pořadí 2 : 6,00000</t>
  </si>
  <si>
    <t>917732111R00</t>
  </si>
  <si>
    <t>Osazení silničního nebo chodníkového betonového obrubníku ležatého, bez boční opěry, do lože z betonu prostého C 12/15</t>
  </si>
  <si>
    <t>S dodáním hmot pro lože tl. 80-100 mm.</t>
  </si>
  <si>
    <t>Odkaz na mn. položky pořadí 4 : 6,00000</t>
  </si>
  <si>
    <t>979024441R00</t>
  </si>
  <si>
    <t>Očištění vybouraných obrubníků, dlaždic obrubníků, krajníků vybouraných z jakéhokoliv lože a s jakoukoliv výplní spár</t>
  </si>
  <si>
    <t>krajníků, desek nebo panelů od spojovacího materiálu s odklizením a uložením očištěných hmot a spojovacího materiálu na skládku na vzdálenost do 10 m</t>
  </si>
  <si>
    <t>979054441R00</t>
  </si>
  <si>
    <t xml:space="preserve">Očištění vybouraných obrubníků, dlaždic dlaždic, desek nebo tvarovek s původním vyplněním spár kamenivem těženým </t>
  </si>
  <si>
    <t>Odkaz na mn. položky pořadí 3 : 45,00000</t>
  </si>
  <si>
    <t>936 R06</t>
  </si>
  <si>
    <t>Zaslepení a ukončení stávajícího potrubí</t>
  </si>
  <si>
    <t xml:space="preserve">936 R07 </t>
  </si>
  <si>
    <t>Zrušení stávající kanalizační přípojky</t>
  </si>
  <si>
    <t xml:space="preserve">m     </t>
  </si>
  <si>
    <t>Stávající jednotná kanalizační přípojka (ukončena na parc.č.1669/1 u BD č.p. 41) bude zrušena dle pokynů Brněnských vodáren a kanalizací, a.s. Zrušení přípojky proveďte zabetonováním na stoce a zbylé roury zaplňte popílkocementovou směsí.Tento úkon bude proveden, až po zjištění skutečnosti, že ve stávající kanalizační přípojce, neprotéká ŽÁDNÁ odpadní voda! Jelikož podmínky stávajícího stavu kanalizace nejsou proveditelné ani kamerovou zkouškou, či osobní prohlídkou, nelze tedy zabetonovat stávající kanalizační přípojku dříve, než bude důkladně provedena kontrola odtoků.</t>
  </si>
  <si>
    <t>970 R02</t>
  </si>
  <si>
    <t>Vytvoření prostupu rozměru 150 x 200 x 200 mm</t>
  </si>
  <si>
    <t>Prostup bude po protažení trouby zapraven a začištěn a následně provedeně výmalba.</t>
  </si>
  <si>
    <t>970 R03</t>
  </si>
  <si>
    <t>Vytvoření prostupů rozměru 650 x 300 x 300 mm</t>
  </si>
  <si>
    <t>970 R04</t>
  </si>
  <si>
    <t>Vytvoření prostupu přes ŽB základy</t>
  </si>
  <si>
    <t>970 R05</t>
  </si>
  <si>
    <t>D+M prostupové ocelové chráničky a vodotěsné utěsnění ( např.segmentové), kompletní utěsnění, vč. všech souvisejících prací a materiálů</t>
  </si>
  <si>
    <t>970 R06</t>
  </si>
  <si>
    <t>Vybourání kapsy 250x250 mm pro nové napojení</t>
  </si>
  <si>
    <t>manžeta 1</t>
  </si>
  <si>
    <t>D + M protipožární manžety DN75</t>
  </si>
  <si>
    <t>Včetně dodávky a aplikace PUR pěny.</t>
  </si>
  <si>
    <t>manžeta 2</t>
  </si>
  <si>
    <t>D + M protipožární manžety DN110</t>
  </si>
  <si>
    <t>manžeta 3</t>
  </si>
  <si>
    <t>D + M protipožární manžety DN125</t>
  </si>
  <si>
    <t>manžeta 4</t>
  </si>
  <si>
    <t>D + M protipožární manžety DN160</t>
  </si>
  <si>
    <t>manžeta 5</t>
  </si>
  <si>
    <t>D + M protipožární manžety DN200</t>
  </si>
  <si>
    <t>970 R11</t>
  </si>
  <si>
    <t>Zednické výpomoci a výmalba</t>
  </si>
  <si>
    <t>998275101R00</t>
  </si>
  <si>
    <t>Přesun hmot pro kanalizace z trub kameninových v otevřeném výkopu</t>
  </si>
  <si>
    <t>Přesun hmot</t>
  </si>
  <si>
    <t>POL7_</t>
  </si>
  <si>
    <t>trubní ražené nebo hloubené (827 2.5), včetně drobných objektů</t>
  </si>
  <si>
    <t>na vzdálenost 15 m od hrany výkopu nebo od okraje šachty</t>
  </si>
  <si>
    <t>711150026RAA</t>
  </si>
  <si>
    <t>Izolace proti vodě asfalt. pásy přitavením svislá 2 x penetrace izolačním asfaltovým lakem, 2 x pás izolační z modifikovaného asfaltu natavitelný s minerálním posypem tl.5 mm vložka polyesterové rouno, 1 x asfalt oxidovaný stavebně izolační</t>
  </si>
  <si>
    <t>AP-PSV</t>
  </si>
  <si>
    <t>oprava svislé izolace na základové zdi domu : 1,5*(3,0+6,0+3,0)</t>
  </si>
  <si>
    <t>711823121RT2</t>
  </si>
  <si>
    <t>Ochrana konstrukcí nopovou fólií svisle, výška nopu 4 mm, včetně dodávky fólie</t>
  </si>
  <si>
    <t>800-711</t>
  </si>
  <si>
    <t>oprava svislé izolace na základové zdi domu : 1,5*(4,0+7,0+4,0)</t>
  </si>
  <si>
    <t>711823129RT2</t>
  </si>
  <si>
    <t>Ochrana konstrukcí nopovou fólií ukončovací lišta,  , včetně dodávky lišty, Lišta</t>
  </si>
  <si>
    <t>721176134R00</t>
  </si>
  <si>
    <t>Potrubí svodné (ležaté) zavěšené vnější průměr D 75 mm, tloušťka stěny 1,9 mm, DN 70</t>
  </si>
  <si>
    <t>800-721</t>
  </si>
  <si>
    <t>včetně tvarovek, objímek. Bez zednických výpomocí.</t>
  </si>
  <si>
    <t>Potrubí včetně čistících kusů, tvarovek, objímek a vložek pro tlumení hluku. Bez zednických výpomocí.</t>
  </si>
  <si>
    <t>Včetně zřízení a demontáže pomocného lešení.</t>
  </si>
  <si>
    <t>IO 01.a : 10,066+9,816+10,662+10,182</t>
  </si>
  <si>
    <t>IO 01.b : 10,385+3,856+6,776+10,595</t>
  </si>
  <si>
    <t>IO 01.c : 8,945+9,363+9,948+10,16</t>
  </si>
  <si>
    <t>721176135R00</t>
  </si>
  <si>
    <t>Potrubí svodné (ležaté) zavěšené vnější průměr D 110 mm, tloušťka stěny 2,7 mm, DN 100</t>
  </si>
  <si>
    <t>IO 01.a : 1,572+0,862+1,572+0,784+1,847+1,847+0,793+3,203+0,874</t>
  </si>
  <si>
    <t>IO 01.b : 1,427+0,784+7,896+3,4+0,784+6,243+2,925+0,783+1,1+0,784+1,684+1,544+0,816+2,814+0,793+4,015+3,785+10,795+1,851+0,776</t>
  </si>
  <si>
    <t>IO 01.c : 1,569+2,136+2,139+7,332+0,819+1,612+0,819+1,612+0,86</t>
  </si>
  <si>
    <t>721176136R00</t>
  </si>
  <si>
    <t>Potrubí svodné (ležaté) zavěšené vnější průměr D 125 mm, tloušťka stěny 3,1 mm, DN 125</t>
  </si>
  <si>
    <t>IO 01.a : 7,226+0,83+17,42</t>
  </si>
  <si>
    <t>IO 01.b : 16,059+0,83+11,912+9,472</t>
  </si>
  <si>
    <t>IO 01.c : 18,235+0,83+1,517+0,83+7,037+0,83+7,332+7,116</t>
  </si>
  <si>
    <t>721176137R00</t>
  </si>
  <si>
    <t>Potrubí svodné (ležaté) zavěšené vnější průměr D 160 mm, tloušťka stěny 3,9 mm, DN 160</t>
  </si>
  <si>
    <t>IO 01.a : 32,649+0,817+7,327+0,817</t>
  </si>
  <si>
    <t>IO 01.b : 30,101+15,428</t>
  </si>
  <si>
    <t>IO 01.c : 21,289</t>
  </si>
  <si>
    <t>721 R11</t>
  </si>
  <si>
    <t>D + M závěsné konstrukce a doplňkového montážního a uchycovacího materiálu</t>
  </si>
  <si>
    <t>721290111R00</t>
  </si>
  <si>
    <t>Zkouška těsnosti kanalizace v objektech vodou, DN 125</t>
  </si>
  <si>
    <t>Odkaz na mn. položky pořadí 73 : 107,47600</t>
  </si>
  <si>
    <t>Odkaz na mn. položky pořadí 72 : 87,25100</t>
  </si>
  <si>
    <t>Odkaz na mn. položky pořadí 71 : 110,75400</t>
  </si>
  <si>
    <t>721290112R00</t>
  </si>
  <si>
    <t>Zkouška těsnosti kanalizace v objektech vodou, DN 200</t>
  </si>
  <si>
    <t>Odkaz na mn. položky pořadí 74 : 108,42800</t>
  </si>
  <si>
    <t>998721101R00</t>
  </si>
  <si>
    <t>Přesun hmot pro vnitřní kanalizaci v objektech výšky do 6 m</t>
  </si>
  <si>
    <t>50 m vodorovně, měřeno od těžiště půdorysné plochy skládky do těžiště půdorysné plochy objektu</t>
  </si>
  <si>
    <t>725 R07</t>
  </si>
  <si>
    <t>Demontáž zařizovacích předmětů v 2.PP a následné pachotěsné zaslepení, likvidace</t>
  </si>
  <si>
    <t>460510203RT1</t>
  </si>
  <si>
    <t>Žlab kabelový prefabrikovaný TK 2, neasfaltovaný, včetně dodávky žlabu a poklopu</t>
  </si>
  <si>
    <t>sděl.kabel: : 35,2*2</t>
  </si>
  <si>
    <t>kabel NN : 6,6*2</t>
  </si>
  <si>
    <t>979011211R00</t>
  </si>
  <si>
    <t>Svislá doprava suti a vybouraných hmot nošením za prvé podlaží nad základním podlažím</t>
  </si>
  <si>
    <t>801-3</t>
  </si>
  <si>
    <t>bourání prostupů : 1,80864</t>
  </si>
  <si>
    <t>979011229R00</t>
  </si>
  <si>
    <t>Svislá doprava suti a vybouraných hmot nošením příplatek za každé další podlaží pod prvním základním podlažím</t>
  </si>
  <si>
    <t>979082111R00</t>
  </si>
  <si>
    <t>Vnitrostaveništní doprava suti a vybouraných hmot do 10 m</t>
  </si>
  <si>
    <t>979082121R00</t>
  </si>
  <si>
    <t>Vnitrostaveništní doprava suti a vybouraných hmot příplatek k ceně za každých dalších 5 m</t>
  </si>
  <si>
    <t>5*1,80864</t>
  </si>
  <si>
    <t>979081111R00</t>
  </si>
  <si>
    <t>Odvoz suti a vybouraných hmot na skládku do 1 km</t>
  </si>
  <si>
    <t>Včetně naložení na dopravní prostředek a složení na skládku, bez poplatku za skládku.</t>
  </si>
  <si>
    <t>suť z asf.komunikace : 22,176</t>
  </si>
  <si>
    <t>979081121R00</t>
  </si>
  <si>
    <t>Odvoz suti a vybouraných hmot na skládku příplatek za každý další 1 km</t>
  </si>
  <si>
    <t>19*22,176</t>
  </si>
  <si>
    <t>938909311R00</t>
  </si>
  <si>
    <t>Odstranění bláta a nánosu z povrchu podkladu nebo krytu živičného nebo betonováho</t>
  </si>
  <si>
    <t>Bude fakturování dle skutečných m2 čištění a dle počtu čistících úkonů.</t>
  </si>
  <si>
    <t>Průběžné čištění komunikace v případě znečištění - předpoklad 30 čištění : 200,00*7,0*30</t>
  </si>
  <si>
    <t>979990101R00</t>
  </si>
  <si>
    <t>Poplatek za skládku za uložení, směsi betonu a cihel,  , skupina 17 01 01 a 17 01 02 z Katalogu odpadů</t>
  </si>
  <si>
    <t>979990112R00</t>
  </si>
  <si>
    <t>Poplatek za skládku za uložení, obalované kamenivo, asfalt, kusovost do 300 x 300 mm,  , skupina 17 03 02 z Katalogu odpadů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</si>
</sst>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8" fillId="0" borderId="0" xfId="0" applyNumberFormat="1" applyFont="1" applyAlignment="1">
      <alignment wrapText="1"/>
    </xf>
    <xf numFmtId="0" fontId="17"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6" fillId="0" borderId="18"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165" fontId="20" fillId="0" borderId="0" xfId="0"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password="8879"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0"/>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08" t="s">
        <v>22</v>
      </c>
      <c r="C2" s="109"/>
      <c r="D2" s="110" t="s">
        <v>43</v>
      </c>
      <c r="E2" s="111" t="s">
        <v>44</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42</v>
      </c>
      <c r="D5" s="124" t="s">
        <v>45</v>
      </c>
      <c r="E5" s="91"/>
      <c r="F5" s="91"/>
      <c r="G5" s="91"/>
      <c r="H5" s="18" t="s">
        <v>40</v>
      </c>
      <c r="I5" s="128" t="s">
        <v>49</v>
      </c>
      <c r="J5" s="8"/>
    </row>
    <row r="6" spans="1:15" ht="15.75" customHeight="1" x14ac:dyDescent="0.2">
      <c r="A6" s="2"/>
      <c r="B6" s="28"/>
      <c r="C6" s="55"/>
      <c r="D6" s="125" t="s">
        <v>46</v>
      </c>
      <c r="E6" s="92"/>
      <c r="F6" s="92"/>
      <c r="G6" s="92"/>
      <c r="H6" s="18" t="s">
        <v>34</v>
      </c>
      <c r="I6" s="128" t="s">
        <v>50</v>
      </c>
      <c r="J6" s="8"/>
    </row>
    <row r="7" spans="1:15" ht="15.75" customHeight="1" x14ac:dyDescent="0.2">
      <c r="A7" s="2"/>
      <c r="B7" s="29"/>
      <c r="C7" s="56"/>
      <c r="D7" s="127" t="s">
        <v>48</v>
      </c>
      <c r="E7" s="126" t="s">
        <v>47</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6" t="s">
        <v>24</v>
      </c>
      <c r="B16" s="38" t="s">
        <v>24</v>
      </c>
      <c r="C16" s="62"/>
      <c r="D16" s="63"/>
      <c r="E16" s="83"/>
      <c r="F16" s="84"/>
      <c r="G16" s="83"/>
      <c r="H16" s="84"/>
      <c r="I16" s="83">
        <f>SUMIF(F57:F76,A16,I57:I76)+SUMIF(F57:F76,"PSU",I57:I76)</f>
        <v>0</v>
      </c>
      <c r="J16" s="85"/>
    </row>
    <row r="17" spans="1:10" ht="23.25" customHeight="1" x14ac:dyDescent="0.2">
      <c r="A17" s="196" t="s">
        <v>25</v>
      </c>
      <c r="B17" s="38" t="s">
        <v>25</v>
      </c>
      <c r="C17" s="62"/>
      <c r="D17" s="63"/>
      <c r="E17" s="83"/>
      <c r="F17" s="84"/>
      <c r="G17" s="83"/>
      <c r="H17" s="84"/>
      <c r="I17" s="83">
        <f>SUMIF(F57:F76,A17,I57:I76)</f>
        <v>0</v>
      </c>
      <c r="J17" s="85"/>
    </row>
    <row r="18" spans="1:10" ht="23.25" customHeight="1" x14ac:dyDescent="0.2">
      <c r="A18" s="196" t="s">
        <v>26</v>
      </c>
      <c r="B18" s="38" t="s">
        <v>26</v>
      </c>
      <c r="C18" s="62"/>
      <c r="D18" s="63"/>
      <c r="E18" s="83"/>
      <c r="F18" s="84"/>
      <c r="G18" s="83"/>
      <c r="H18" s="84"/>
      <c r="I18" s="83">
        <f>SUMIF(F57:F76,A18,I57:I76)</f>
        <v>0</v>
      </c>
      <c r="J18" s="85"/>
    </row>
    <row r="19" spans="1:10" ht="23.25" customHeight="1" x14ac:dyDescent="0.2">
      <c r="A19" s="196" t="s">
        <v>108</v>
      </c>
      <c r="B19" s="38" t="s">
        <v>27</v>
      </c>
      <c r="C19" s="62"/>
      <c r="D19" s="63"/>
      <c r="E19" s="83"/>
      <c r="F19" s="84"/>
      <c r="G19" s="83"/>
      <c r="H19" s="84"/>
      <c r="I19" s="83">
        <f>SUMIF(F57:F76,A19,I57:I76)</f>
        <v>0</v>
      </c>
      <c r="J19" s="85"/>
    </row>
    <row r="20" spans="1:10" ht="23.25" customHeight="1" x14ac:dyDescent="0.2">
      <c r="A20" s="196" t="s">
        <v>109</v>
      </c>
      <c r="B20" s="38" t="s">
        <v>28</v>
      </c>
      <c r="C20" s="62"/>
      <c r="D20" s="63"/>
      <c r="E20" s="83"/>
      <c r="F20" s="84"/>
      <c r="G20" s="83"/>
      <c r="H20" s="84"/>
      <c r="I20" s="83">
        <f>SUMIF(F57:F76,A20,I57:I76)</f>
        <v>0</v>
      </c>
      <c r="J20" s="85"/>
    </row>
    <row r="21" spans="1:10" ht="23.25" customHeight="1" x14ac:dyDescent="0.2">
      <c r="A21" s="2"/>
      <c r="B21" s="48" t="s">
        <v>29</v>
      </c>
      <c r="C21" s="64"/>
      <c r="D21" s="65"/>
      <c r="E21" s="89"/>
      <c r="F21" s="90"/>
      <c r="G21" s="89"/>
      <c r="H21" s="90"/>
      <c r="I21" s="89">
        <f>SUM(I16:J20)</f>
        <v>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15</v>
      </c>
      <c r="F24" s="39" t="s">
        <v>0</v>
      </c>
      <c r="G24" s="95">
        <f>A23</f>
        <v>0</v>
      </c>
      <c r="H24" s="96"/>
      <c r="I24" s="96"/>
      <c r="J24" s="40" t="str">
        <f t="shared" si="0"/>
        <v>CZK</v>
      </c>
    </row>
    <row r="25" spans="1:10" ht="23.25" customHeight="1" x14ac:dyDescent="0.2">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0"/>
      <c r="E34" s="101"/>
      <c r="G34" s="102"/>
      <c r="H34" s="103"/>
      <c r="I34" s="103"/>
      <c r="J34" s="25"/>
    </row>
    <row r="35" spans="1:10" ht="12.75" customHeight="1" x14ac:dyDescent="0.2">
      <c r="A35" s="2"/>
      <c r="B35" s="2"/>
      <c r="D35" s="94" t="s">
        <v>2</v>
      </c>
      <c r="E35" s="94"/>
      <c r="H35" s="10" t="s">
        <v>3</v>
      </c>
      <c r="J35" s="9"/>
    </row>
    <row r="36" spans="1:10" ht="13.5" customHeight="1" thickBot="1" x14ac:dyDescent="0.25">
      <c r="A36" s="11"/>
      <c r="B36" s="11"/>
      <c r="C36" s="75"/>
      <c r="D36" s="75"/>
      <c r="E36" s="75"/>
      <c r="F36" s="12"/>
      <c r="G36" s="12"/>
      <c r="H36" s="12"/>
      <c r="I36" s="12"/>
      <c r="J36" s="13"/>
    </row>
    <row r="37" spans="1:10" ht="27" customHeight="1" x14ac:dyDescent="0.2">
      <c r="B37" s="137" t="s">
        <v>16</v>
      </c>
      <c r="C37" s="138"/>
      <c r="D37" s="138"/>
      <c r="E37" s="138"/>
      <c r="F37" s="139"/>
      <c r="G37" s="139"/>
      <c r="H37" s="139"/>
      <c r="I37" s="139"/>
      <c r="J37" s="140"/>
    </row>
    <row r="38" spans="1:10" ht="25.5"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51</v>
      </c>
      <c r="C39" s="147"/>
      <c r="D39" s="147"/>
      <c r="E39" s="147"/>
      <c r="F39" s="148">
        <f>'00 00 Naklady'!AE32+'1 01 Pol'!AE360</f>
        <v>0</v>
      </c>
      <c r="G39" s="149">
        <f>'00 00 Naklady'!AF32+'1 01 Pol'!AF360</f>
        <v>0</v>
      </c>
      <c r="H39" s="150">
        <f>(F39*SazbaDPH1/100)+(G39*SazbaDPH2/100)</f>
        <v>0</v>
      </c>
      <c r="I39" s="150">
        <f>F39+G39+H39</f>
        <v>0</v>
      </c>
      <c r="J39" s="151" t="str">
        <f>IF(CenaCelkemVypocet=0,"",I39/CenaCelkemVypocet*100)</f>
        <v/>
      </c>
    </row>
    <row r="40" spans="1:10" ht="25.5" customHeight="1" x14ac:dyDescent="0.2">
      <c r="A40" s="136">
        <v>2</v>
      </c>
      <c r="B40" s="152"/>
      <c r="C40" s="153" t="s">
        <v>52</v>
      </c>
      <c r="D40" s="153"/>
      <c r="E40" s="153"/>
      <c r="F40" s="154">
        <f>'00 00 Naklady'!AE32</f>
        <v>0</v>
      </c>
      <c r="G40" s="155">
        <f>'00 00 Naklady'!AF32</f>
        <v>0</v>
      </c>
      <c r="H40" s="155">
        <f>(F40*SazbaDPH1/100)+(G40*SazbaDPH2/100)</f>
        <v>0</v>
      </c>
      <c r="I40" s="155">
        <f>F40+G40+H40</f>
        <v>0</v>
      </c>
      <c r="J40" s="156" t="str">
        <f>IF(CenaCelkemVypocet=0,"",I40/CenaCelkemVypocet*100)</f>
        <v/>
      </c>
    </row>
    <row r="41" spans="1:10" ht="25.5" customHeight="1" x14ac:dyDescent="0.2">
      <c r="A41" s="136">
        <v>3</v>
      </c>
      <c r="B41" s="157" t="s">
        <v>53</v>
      </c>
      <c r="C41" s="147" t="s">
        <v>54</v>
      </c>
      <c r="D41" s="147"/>
      <c r="E41" s="147"/>
      <c r="F41" s="158">
        <f>'00 00 Naklady'!AE32</f>
        <v>0</v>
      </c>
      <c r="G41" s="150">
        <f>'00 00 Naklady'!AF32</f>
        <v>0</v>
      </c>
      <c r="H41" s="150">
        <f>(F41*SazbaDPH1/100)+(G41*SazbaDPH2/100)</f>
        <v>0</v>
      </c>
      <c r="I41" s="150">
        <f>F41+G41+H41</f>
        <v>0</v>
      </c>
      <c r="J41" s="151" t="str">
        <f>IF(CenaCelkemVypocet=0,"",I41/CenaCelkemVypocet*100)</f>
        <v/>
      </c>
    </row>
    <row r="42" spans="1:10" ht="25.5" customHeight="1" x14ac:dyDescent="0.2">
      <c r="A42" s="136">
        <v>2</v>
      </c>
      <c r="B42" s="152"/>
      <c r="C42" s="153" t="s">
        <v>55</v>
      </c>
      <c r="D42" s="153"/>
      <c r="E42" s="153"/>
      <c r="F42" s="154"/>
      <c r="G42" s="155"/>
      <c r="H42" s="155">
        <f>(F42*SazbaDPH1/100)+(G42*SazbaDPH2/100)</f>
        <v>0</v>
      </c>
      <c r="I42" s="155"/>
      <c r="J42" s="156"/>
    </row>
    <row r="43" spans="1:10" ht="25.5" customHeight="1" x14ac:dyDescent="0.2">
      <c r="A43" s="136">
        <v>2</v>
      </c>
      <c r="B43" s="152" t="s">
        <v>56</v>
      </c>
      <c r="C43" s="153" t="s">
        <v>57</v>
      </c>
      <c r="D43" s="153"/>
      <c r="E43" s="153"/>
      <c r="F43" s="154">
        <f>'1 01 Pol'!AE360</f>
        <v>0</v>
      </c>
      <c r="G43" s="155">
        <f>'1 01 Pol'!AF360</f>
        <v>0</v>
      </c>
      <c r="H43" s="155">
        <f>(F43*SazbaDPH1/100)+(G43*SazbaDPH2/100)</f>
        <v>0</v>
      </c>
      <c r="I43" s="155">
        <f>F43+G43+H43</f>
        <v>0</v>
      </c>
      <c r="J43" s="156" t="str">
        <f>IF(CenaCelkemVypocet=0,"",I43/CenaCelkemVypocet*100)</f>
        <v/>
      </c>
    </row>
    <row r="44" spans="1:10" ht="25.5" customHeight="1" x14ac:dyDescent="0.2">
      <c r="A44" s="136">
        <v>3</v>
      </c>
      <c r="B44" s="157" t="s">
        <v>58</v>
      </c>
      <c r="C44" s="147" t="s">
        <v>59</v>
      </c>
      <c r="D44" s="147"/>
      <c r="E44" s="147"/>
      <c r="F44" s="158">
        <f>'1 01 Pol'!AE360</f>
        <v>0</v>
      </c>
      <c r="G44" s="150">
        <f>'1 01 Pol'!AF360</f>
        <v>0</v>
      </c>
      <c r="H44" s="150">
        <f>(F44*SazbaDPH1/100)+(G44*SazbaDPH2/100)</f>
        <v>0</v>
      </c>
      <c r="I44" s="150">
        <f>F44+G44+H44</f>
        <v>0</v>
      </c>
      <c r="J44" s="151" t="str">
        <f>IF(CenaCelkemVypocet=0,"",I44/CenaCelkemVypocet*100)</f>
        <v/>
      </c>
    </row>
    <row r="45" spans="1:10" ht="25.5" customHeight="1" x14ac:dyDescent="0.2">
      <c r="A45" s="136"/>
      <c r="B45" s="159" t="s">
        <v>60</v>
      </c>
      <c r="C45" s="160"/>
      <c r="D45" s="160"/>
      <c r="E45" s="161"/>
      <c r="F45" s="162">
        <f>SUMIF(A39:A44,"=1",F39:F44)</f>
        <v>0</v>
      </c>
      <c r="G45" s="163">
        <f>SUMIF(A39:A44,"=1",G39:G44)</f>
        <v>0</v>
      </c>
      <c r="H45" s="163">
        <f>SUMIF(A39:A44,"=1",H39:H44)</f>
        <v>0</v>
      </c>
      <c r="I45" s="163">
        <f>SUMIF(A39:A44,"=1",I39:I44)</f>
        <v>0</v>
      </c>
      <c r="J45" s="164">
        <f>SUMIF(A39:A44,"=1",J39:J44)</f>
        <v>0</v>
      </c>
    </row>
    <row r="47" spans="1:10" x14ac:dyDescent="0.2">
      <c r="A47" t="s">
        <v>62</v>
      </c>
      <c r="B47" t="s">
        <v>63</v>
      </c>
    </row>
    <row r="48" spans="1:10" x14ac:dyDescent="0.2">
      <c r="A48" t="s">
        <v>64</v>
      </c>
      <c r="B48" t="s">
        <v>65</v>
      </c>
    </row>
    <row r="49" spans="1:10" x14ac:dyDescent="0.2">
      <c r="A49" t="s">
        <v>66</v>
      </c>
      <c r="B49" t="s">
        <v>67</v>
      </c>
    </row>
    <row r="50" spans="1:10" x14ac:dyDescent="0.2">
      <c r="A50" t="s">
        <v>64</v>
      </c>
      <c r="B50" t="s">
        <v>68</v>
      </c>
    </row>
    <row r="51" spans="1:10" x14ac:dyDescent="0.2">
      <c r="A51" t="s">
        <v>66</v>
      </c>
      <c r="B51" t="s">
        <v>69</v>
      </c>
    </row>
    <row r="54" spans="1:10" ht="15.75" x14ac:dyDescent="0.25">
      <c r="B54" s="175" t="s">
        <v>70</v>
      </c>
    </row>
    <row r="56" spans="1:10" ht="25.5" customHeight="1" x14ac:dyDescent="0.2">
      <c r="A56" s="177"/>
      <c r="B56" s="180" t="s">
        <v>17</v>
      </c>
      <c r="C56" s="180" t="s">
        <v>5</v>
      </c>
      <c r="D56" s="181"/>
      <c r="E56" s="181"/>
      <c r="F56" s="182" t="s">
        <v>71</v>
      </c>
      <c r="G56" s="182"/>
      <c r="H56" s="182"/>
      <c r="I56" s="182" t="s">
        <v>29</v>
      </c>
      <c r="J56" s="182" t="s">
        <v>0</v>
      </c>
    </row>
    <row r="57" spans="1:10" ht="36.75" customHeight="1" x14ac:dyDescent="0.2">
      <c r="A57" s="178"/>
      <c r="B57" s="183" t="s">
        <v>56</v>
      </c>
      <c r="C57" s="184" t="s">
        <v>72</v>
      </c>
      <c r="D57" s="185"/>
      <c r="E57" s="185"/>
      <c r="F57" s="192" t="s">
        <v>24</v>
      </c>
      <c r="G57" s="193"/>
      <c r="H57" s="193"/>
      <c r="I57" s="193">
        <f>'1 01 Pol'!G8</f>
        <v>0</v>
      </c>
      <c r="J57" s="189" t="str">
        <f>IF(I77=0,"",I57/I77*100)</f>
        <v/>
      </c>
    </row>
    <row r="58" spans="1:10" ht="36.75" customHeight="1" x14ac:dyDescent="0.2">
      <c r="A58" s="178"/>
      <c r="B58" s="183" t="s">
        <v>73</v>
      </c>
      <c r="C58" s="184" t="s">
        <v>74</v>
      </c>
      <c r="D58" s="185"/>
      <c r="E58" s="185"/>
      <c r="F58" s="192" t="s">
        <v>24</v>
      </c>
      <c r="G58" s="193"/>
      <c r="H58" s="193"/>
      <c r="I58" s="193">
        <f>'1 01 Pol'!G12</f>
        <v>0</v>
      </c>
      <c r="J58" s="189" t="str">
        <f>IF(I77=0,"",I58/I77*100)</f>
        <v/>
      </c>
    </row>
    <row r="59" spans="1:10" ht="36.75" customHeight="1" x14ac:dyDescent="0.2">
      <c r="A59" s="178"/>
      <c r="B59" s="183" t="s">
        <v>75</v>
      </c>
      <c r="C59" s="184" t="s">
        <v>76</v>
      </c>
      <c r="D59" s="185"/>
      <c r="E59" s="185"/>
      <c r="F59" s="192" t="s">
        <v>24</v>
      </c>
      <c r="G59" s="193"/>
      <c r="H59" s="193"/>
      <c r="I59" s="193">
        <f>'1 01 Pol'!G37</f>
        <v>0</v>
      </c>
      <c r="J59" s="189" t="str">
        <f>IF(I77=0,"",I59/I77*100)</f>
        <v/>
      </c>
    </row>
    <row r="60" spans="1:10" ht="36.75" customHeight="1" x14ac:dyDescent="0.2">
      <c r="A60" s="178"/>
      <c r="B60" s="183" t="s">
        <v>77</v>
      </c>
      <c r="C60" s="184" t="s">
        <v>78</v>
      </c>
      <c r="D60" s="185"/>
      <c r="E60" s="185"/>
      <c r="F60" s="192" t="s">
        <v>24</v>
      </c>
      <c r="G60" s="193"/>
      <c r="H60" s="193"/>
      <c r="I60" s="193">
        <f>'1 01 Pol'!G83</f>
        <v>0</v>
      </c>
      <c r="J60" s="189" t="str">
        <f>IF(I77=0,"",I60/I77*100)</f>
        <v/>
      </c>
    </row>
    <row r="61" spans="1:10" ht="36.75" customHeight="1" x14ac:dyDescent="0.2">
      <c r="A61" s="178"/>
      <c r="B61" s="183" t="s">
        <v>79</v>
      </c>
      <c r="C61" s="184" t="s">
        <v>80</v>
      </c>
      <c r="D61" s="185"/>
      <c r="E61" s="185"/>
      <c r="F61" s="192" t="s">
        <v>24</v>
      </c>
      <c r="G61" s="193"/>
      <c r="H61" s="193"/>
      <c r="I61" s="193">
        <f>'1 01 Pol'!G94</f>
        <v>0</v>
      </c>
      <c r="J61" s="189" t="str">
        <f>IF(I77=0,"",I61/I77*100)</f>
        <v/>
      </c>
    </row>
    <row r="62" spans="1:10" ht="36.75" customHeight="1" x14ac:dyDescent="0.2">
      <c r="A62" s="178"/>
      <c r="B62" s="183" t="s">
        <v>81</v>
      </c>
      <c r="C62" s="184" t="s">
        <v>82</v>
      </c>
      <c r="D62" s="185"/>
      <c r="E62" s="185"/>
      <c r="F62" s="192" t="s">
        <v>24</v>
      </c>
      <c r="G62" s="193"/>
      <c r="H62" s="193"/>
      <c r="I62" s="193">
        <f>'1 01 Pol'!G120</f>
        <v>0</v>
      </c>
      <c r="J62" s="189" t="str">
        <f>IF(I77=0,"",I62/I77*100)</f>
        <v/>
      </c>
    </row>
    <row r="63" spans="1:10" ht="36.75" customHeight="1" x14ac:dyDescent="0.2">
      <c r="A63" s="178"/>
      <c r="B63" s="183" t="s">
        <v>83</v>
      </c>
      <c r="C63" s="184" t="s">
        <v>84</v>
      </c>
      <c r="D63" s="185"/>
      <c r="E63" s="185"/>
      <c r="F63" s="192" t="s">
        <v>24</v>
      </c>
      <c r="G63" s="193"/>
      <c r="H63" s="193"/>
      <c r="I63" s="193">
        <f>'1 01 Pol'!G132</f>
        <v>0</v>
      </c>
      <c r="J63" s="189" t="str">
        <f>IF(I77=0,"",I63/I77*100)</f>
        <v/>
      </c>
    </row>
    <row r="64" spans="1:10" ht="36.75" customHeight="1" x14ac:dyDescent="0.2">
      <c r="A64" s="178"/>
      <c r="B64" s="183" t="s">
        <v>85</v>
      </c>
      <c r="C64" s="184" t="s">
        <v>86</v>
      </c>
      <c r="D64" s="185"/>
      <c r="E64" s="185"/>
      <c r="F64" s="192" t="s">
        <v>24</v>
      </c>
      <c r="G64" s="193"/>
      <c r="H64" s="193"/>
      <c r="I64" s="193">
        <f>'1 01 Pol'!G152</f>
        <v>0</v>
      </c>
      <c r="J64" s="189" t="str">
        <f>IF(I77=0,"",I64/I77*100)</f>
        <v/>
      </c>
    </row>
    <row r="65" spans="1:10" ht="36.75" customHeight="1" x14ac:dyDescent="0.2">
      <c r="A65" s="178"/>
      <c r="B65" s="183" t="s">
        <v>87</v>
      </c>
      <c r="C65" s="184" t="s">
        <v>88</v>
      </c>
      <c r="D65" s="185"/>
      <c r="E65" s="185"/>
      <c r="F65" s="192" t="s">
        <v>24</v>
      </c>
      <c r="G65" s="193"/>
      <c r="H65" s="193"/>
      <c r="I65" s="193">
        <f>'1 01 Pol'!G181</f>
        <v>0</v>
      </c>
      <c r="J65" s="189" t="str">
        <f>IF(I77=0,"",I65/I77*100)</f>
        <v/>
      </c>
    </row>
    <row r="66" spans="1:10" ht="36.75" customHeight="1" x14ac:dyDescent="0.2">
      <c r="A66" s="178"/>
      <c r="B66" s="183" t="s">
        <v>89</v>
      </c>
      <c r="C66" s="184" t="s">
        <v>90</v>
      </c>
      <c r="D66" s="185"/>
      <c r="E66" s="185"/>
      <c r="F66" s="192" t="s">
        <v>24</v>
      </c>
      <c r="G66" s="193"/>
      <c r="H66" s="193"/>
      <c r="I66" s="193">
        <f>'1 01 Pol'!G246</f>
        <v>0</v>
      </c>
      <c r="J66" s="189" t="str">
        <f>IF(I77=0,"",I66/I77*100)</f>
        <v/>
      </c>
    </row>
    <row r="67" spans="1:10" ht="36.75" customHeight="1" x14ac:dyDescent="0.2">
      <c r="A67" s="178"/>
      <c r="B67" s="183" t="s">
        <v>91</v>
      </c>
      <c r="C67" s="184" t="s">
        <v>92</v>
      </c>
      <c r="D67" s="185"/>
      <c r="E67" s="185"/>
      <c r="F67" s="192" t="s">
        <v>24</v>
      </c>
      <c r="G67" s="193"/>
      <c r="H67" s="193"/>
      <c r="I67" s="193">
        <f>'1 01 Pol'!G261+'1 01 Pol'!G352</f>
        <v>0</v>
      </c>
      <c r="J67" s="189" t="str">
        <f>IF(I77=0,"",I67/I77*100)</f>
        <v/>
      </c>
    </row>
    <row r="68" spans="1:10" ht="36.75" customHeight="1" x14ac:dyDescent="0.2">
      <c r="A68" s="178"/>
      <c r="B68" s="183" t="s">
        <v>93</v>
      </c>
      <c r="C68" s="184" t="s">
        <v>94</v>
      </c>
      <c r="D68" s="185"/>
      <c r="E68" s="185"/>
      <c r="F68" s="192" t="s">
        <v>24</v>
      </c>
      <c r="G68" s="193"/>
      <c r="H68" s="193"/>
      <c r="I68" s="193">
        <f>'1 01 Pol'!G265</f>
        <v>0</v>
      </c>
      <c r="J68" s="189" t="str">
        <f>IF(I77=0,"",I68/I77*100)</f>
        <v/>
      </c>
    </row>
    <row r="69" spans="1:10" ht="36.75" customHeight="1" x14ac:dyDescent="0.2">
      <c r="A69" s="178"/>
      <c r="B69" s="183" t="s">
        <v>95</v>
      </c>
      <c r="C69" s="184" t="s">
        <v>96</v>
      </c>
      <c r="D69" s="185"/>
      <c r="E69" s="185"/>
      <c r="F69" s="192" t="s">
        <v>24</v>
      </c>
      <c r="G69" s="193"/>
      <c r="H69" s="193"/>
      <c r="I69" s="193">
        <f>'1 01 Pol'!G284</f>
        <v>0</v>
      </c>
      <c r="J69" s="189" t="str">
        <f>IF(I77=0,"",I69/I77*100)</f>
        <v/>
      </c>
    </row>
    <row r="70" spans="1:10" ht="36.75" customHeight="1" x14ac:dyDescent="0.2">
      <c r="A70" s="178"/>
      <c r="B70" s="183" t="s">
        <v>97</v>
      </c>
      <c r="C70" s="184" t="s">
        <v>98</v>
      </c>
      <c r="D70" s="185"/>
      <c r="E70" s="185"/>
      <c r="F70" s="192" t="s">
        <v>25</v>
      </c>
      <c r="G70" s="193"/>
      <c r="H70" s="193"/>
      <c r="I70" s="193">
        <f>'1 01 Pol'!G288</f>
        <v>0</v>
      </c>
      <c r="J70" s="189" t="str">
        <f>IF(I77=0,"",I70/I77*100)</f>
        <v/>
      </c>
    </row>
    <row r="71" spans="1:10" ht="36.75" customHeight="1" x14ac:dyDescent="0.2">
      <c r="A71" s="178"/>
      <c r="B71" s="183" t="s">
        <v>99</v>
      </c>
      <c r="C71" s="184" t="s">
        <v>100</v>
      </c>
      <c r="D71" s="185"/>
      <c r="E71" s="185"/>
      <c r="F71" s="192" t="s">
        <v>25</v>
      </c>
      <c r="G71" s="193"/>
      <c r="H71" s="193"/>
      <c r="I71" s="193">
        <f>'1 01 Pol'!G294</f>
        <v>0</v>
      </c>
      <c r="J71" s="189" t="str">
        <f>IF(I77=0,"",I71/I77*100)</f>
        <v/>
      </c>
    </row>
    <row r="72" spans="1:10" ht="36.75" customHeight="1" x14ac:dyDescent="0.2">
      <c r="A72" s="178"/>
      <c r="B72" s="183" t="s">
        <v>101</v>
      </c>
      <c r="C72" s="184" t="s">
        <v>102</v>
      </c>
      <c r="D72" s="185"/>
      <c r="E72" s="185"/>
      <c r="F72" s="192" t="s">
        <v>25</v>
      </c>
      <c r="G72" s="193"/>
      <c r="H72" s="193"/>
      <c r="I72" s="193">
        <f>'1 01 Pol'!G332</f>
        <v>0</v>
      </c>
      <c r="J72" s="189" t="str">
        <f>IF(I77=0,"",I72/I77*100)</f>
        <v/>
      </c>
    </row>
    <row r="73" spans="1:10" ht="36.75" customHeight="1" x14ac:dyDescent="0.2">
      <c r="A73" s="178"/>
      <c r="B73" s="183" t="s">
        <v>103</v>
      </c>
      <c r="C73" s="184" t="s">
        <v>104</v>
      </c>
      <c r="D73" s="185"/>
      <c r="E73" s="185"/>
      <c r="F73" s="192" t="s">
        <v>26</v>
      </c>
      <c r="G73" s="193"/>
      <c r="H73" s="193"/>
      <c r="I73" s="193">
        <f>'1 01 Pol'!G334</f>
        <v>0</v>
      </c>
      <c r="J73" s="189" t="str">
        <f>IF(I77=0,"",I73/I77*100)</f>
        <v/>
      </c>
    </row>
    <row r="74" spans="1:10" ht="36.75" customHeight="1" x14ac:dyDescent="0.2">
      <c r="A74" s="178"/>
      <c r="B74" s="183" t="s">
        <v>105</v>
      </c>
      <c r="C74" s="184" t="s">
        <v>106</v>
      </c>
      <c r="D74" s="185"/>
      <c r="E74" s="185"/>
      <c r="F74" s="192" t="s">
        <v>107</v>
      </c>
      <c r="G74" s="193"/>
      <c r="H74" s="193"/>
      <c r="I74" s="193">
        <f>'1 01 Pol'!G338+'1 01 Pol'!G356</f>
        <v>0</v>
      </c>
      <c r="J74" s="189" t="str">
        <f>IF(I77=0,"",I74/I77*100)</f>
        <v/>
      </c>
    </row>
    <row r="75" spans="1:10" ht="36.75" customHeight="1" x14ac:dyDescent="0.2">
      <c r="A75" s="178"/>
      <c r="B75" s="183" t="s">
        <v>108</v>
      </c>
      <c r="C75" s="184" t="s">
        <v>27</v>
      </c>
      <c r="D75" s="185"/>
      <c r="E75" s="185"/>
      <c r="F75" s="192" t="s">
        <v>108</v>
      </c>
      <c r="G75" s="193"/>
      <c r="H75" s="193"/>
      <c r="I75" s="193">
        <f>'00 00 Naklady'!G8</f>
        <v>0</v>
      </c>
      <c r="J75" s="189" t="str">
        <f>IF(I77=0,"",I75/I77*100)</f>
        <v/>
      </c>
    </row>
    <row r="76" spans="1:10" ht="36.75" customHeight="1" x14ac:dyDescent="0.2">
      <c r="A76" s="178"/>
      <c r="B76" s="183" t="s">
        <v>109</v>
      </c>
      <c r="C76" s="184" t="s">
        <v>28</v>
      </c>
      <c r="D76" s="185"/>
      <c r="E76" s="185"/>
      <c r="F76" s="192" t="s">
        <v>109</v>
      </c>
      <c r="G76" s="193"/>
      <c r="H76" s="193"/>
      <c r="I76" s="193">
        <f>'00 00 Naklady'!G18</f>
        <v>0</v>
      </c>
      <c r="J76" s="189" t="str">
        <f>IF(I77=0,"",I76/I77*100)</f>
        <v/>
      </c>
    </row>
    <row r="77" spans="1:10" ht="25.5" customHeight="1" x14ac:dyDescent="0.2">
      <c r="A77" s="179"/>
      <c r="B77" s="186" t="s">
        <v>1</v>
      </c>
      <c r="C77" s="187"/>
      <c r="D77" s="188"/>
      <c r="E77" s="188"/>
      <c r="F77" s="194"/>
      <c r="G77" s="195"/>
      <c r="H77" s="195"/>
      <c r="I77" s="195">
        <f>SUM(I57:I76)</f>
        <v>0</v>
      </c>
      <c r="J77" s="190">
        <f>SUM(J57:J76)</f>
        <v>0</v>
      </c>
    </row>
    <row r="78" spans="1:10" x14ac:dyDescent="0.2">
      <c r="F78" s="135"/>
      <c r="G78" s="135"/>
      <c r="H78" s="135"/>
      <c r="I78" s="135"/>
      <c r="J78" s="191"/>
    </row>
    <row r="79" spans="1:10" x14ac:dyDescent="0.2">
      <c r="F79" s="135"/>
      <c r="G79" s="135"/>
      <c r="H79" s="135"/>
      <c r="I79" s="135"/>
      <c r="J79" s="191"/>
    </row>
    <row r="80" spans="1:10" x14ac:dyDescent="0.2">
      <c r="F80" s="135"/>
      <c r="G80" s="135"/>
      <c r="H80" s="135"/>
      <c r="I80" s="135"/>
      <c r="J80" s="191"/>
    </row>
  </sheetData>
  <sheetProtection password="8879"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C75:E75"/>
    <mergeCell ref="C76:E76"/>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password="8879"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110</v>
      </c>
      <c r="B1" s="197"/>
      <c r="C1" s="197"/>
      <c r="D1" s="197"/>
      <c r="E1" s="197"/>
      <c r="F1" s="197"/>
      <c r="G1" s="197"/>
      <c r="AG1" t="s">
        <v>111</v>
      </c>
    </row>
    <row r="2" spans="1:60" ht="24.95" customHeight="1" x14ac:dyDescent="0.2">
      <c r="A2" s="198" t="s">
        <v>7</v>
      </c>
      <c r="B2" s="49" t="s">
        <v>43</v>
      </c>
      <c r="C2" s="201" t="s">
        <v>44</v>
      </c>
      <c r="D2" s="199"/>
      <c r="E2" s="199"/>
      <c r="F2" s="199"/>
      <c r="G2" s="200"/>
      <c r="AG2" t="s">
        <v>112</v>
      </c>
    </row>
    <row r="3" spans="1:60" ht="24.95" customHeight="1" x14ac:dyDescent="0.2">
      <c r="A3" s="198" t="s">
        <v>8</v>
      </c>
      <c r="B3" s="49" t="s">
        <v>53</v>
      </c>
      <c r="C3" s="201" t="s">
        <v>54</v>
      </c>
      <c r="D3" s="199"/>
      <c r="E3" s="199"/>
      <c r="F3" s="199"/>
      <c r="G3" s="200"/>
      <c r="AC3" s="176" t="s">
        <v>113</v>
      </c>
      <c r="AG3" t="s">
        <v>114</v>
      </c>
    </row>
    <row r="4" spans="1:60" ht="24.95" customHeight="1" x14ac:dyDescent="0.2">
      <c r="A4" s="202" t="s">
        <v>9</v>
      </c>
      <c r="B4" s="203" t="s">
        <v>53</v>
      </c>
      <c r="C4" s="204" t="s">
        <v>54</v>
      </c>
      <c r="D4" s="205"/>
      <c r="E4" s="205"/>
      <c r="F4" s="205"/>
      <c r="G4" s="206"/>
      <c r="AG4" t="s">
        <v>115</v>
      </c>
    </row>
    <row r="5" spans="1:60" x14ac:dyDescent="0.2">
      <c r="D5" s="10"/>
    </row>
    <row r="6" spans="1:60" ht="38.25" x14ac:dyDescent="0.2">
      <c r="A6" s="208" t="s">
        <v>116</v>
      </c>
      <c r="B6" s="210" t="s">
        <v>117</v>
      </c>
      <c r="C6" s="210" t="s">
        <v>118</v>
      </c>
      <c r="D6" s="209" t="s">
        <v>119</v>
      </c>
      <c r="E6" s="208" t="s">
        <v>120</v>
      </c>
      <c r="F6" s="207" t="s">
        <v>121</v>
      </c>
      <c r="G6" s="208" t="s">
        <v>29</v>
      </c>
      <c r="H6" s="211" t="s">
        <v>30</v>
      </c>
      <c r="I6" s="211" t="s">
        <v>122</v>
      </c>
      <c r="J6" s="211" t="s">
        <v>31</v>
      </c>
      <c r="K6" s="211" t="s">
        <v>123</v>
      </c>
      <c r="L6" s="211" t="s">
        <v>124</v>
      </c>
      <c r="M6" s="211" t="s">
        <v>125</v>
      </c>
      <c r="N6" s="211" t="s">
        <v>126</v>
      </c>
      <c r="O6" s="211" t="s">
        <v>127</v>
      </c>
      <c r="P6" s="211" t="s">
        <v>128</v>
      </c>
      <c r="Q6" s="211" t="s">
        <v>129</v>
      </c>
      <c r="R6" s="211" t="s">
        <v>130</v>
      </c>
      <c r="S6" s="211" t="s">
        <v>131</v>
      </c>
      <c r="T6" s="211" t="s">
        <v>132</v>
      </c>
      <c r="U6" s="211" t="s">
        <v>133</v>
      </c>
      <c r="V6" s="211" t="s">
        <v>134</v>
      </c>
      <c r="W6" s="211" t="s">
        <v>135</v>
      </c>
      <c r="X6" s="211" t="s">
        <v>136</v>
      </c>
      <c r="Y6" s="211" t="s">
        <v>137</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138</v>
      </c>
      <c r="B8" s="225" t="s">
        <v>108</v>
      </c>
      <c r="C8" s="241" t="s">
        <v>27</v>
      </c>
      <c r="D8" s="226"/>
      <c r="E8" s="227"/>
      <c r="F8" s="228"/>
      <c r="G8" s="228">
        <f>SUMIF(AG9:AG17,"&lt;&gt;NOR",G9:G17)</f>
        <v>0</v>
      </c>
      <c r="H8" s="228"/>
      <c r="I8" s="228">
        <f>SUM(I9:I17)</f>
        <v>0</v>
      </c>
      <c r="J8" s="228"/>
      <c r="K8" s="228">
        <f>SUM(K9:K17)</f>
        <v>0</v>
      </c>
      <c r="L8" s="228"/>
      <c r="M8" s="228">
        <f>SUM(M9:M17)</f>
        <v>0</v>
      </c>
      <c r="N8" s="227"/>
      <c r="O8" s="227">
        <f>SUM(O9:O17)</f>
        <v>0</v>
      </c>
      <c r="P8" s="227"/>
      <c r="Q8" s="227">
        <f>SUM(Q9:Q17)</f>
        <v>0</v>
      </c>
      <c r="R8" s="228"/>
      <c r="S8" s="228"/>
      <c r="T8" s="229"/>
      <c r="U8" s="223"/>
      <c r="V8" s="223">
        <f>SUM(V9:V17)</f>
        <v>0</v>
      </c>
      <c r="W8" s="223"/>
      <c r="X8" s="223"/>
      <c r="Y8" s="223"/>
      <c r="AG8" t="s">
        <v>139</v>
      </c>
    </row>
    <row r="9" spans="1:60" outlineLevel="1" x14ac:dyDescent="0.2">
      <c r="A9" s="231">
        <v>1</v>
      </c>
      <c r="B9" s="232" t="s">
        <v>140</v>
      </c>
      <c r="C9" s="242" t="s">
        <v>141</v>
      </c>
      <c r="D9" s="233" t="s">
        <v>142</v>
      </c>
      <c r="E9" s="234">
        <v>1</v>
      </c>
      <c r="F9" s="235"/>
      <c r="G9" s="236">
        <f>ROUND(E9*F9,2)</f>
        <v>0</v>
      </c>
      <c r="H9" s="235"/>
      <c r="I9" s="236">
        <f>ROUND(E9*H9,2)</f>
        <v>0</v>
      </c>
      <c r="J9" s="235"/>
      <c r="K9" s="236">
        <f>ROUND(E9*J9,2)</f>
        <v>0</v>
      </c>
      <c r="L9" s="236">
        <v>15</v>
      </c>
      <c r="M9" s="236">
        <f>G9*(1+L9/100)</f>
        <v>0</v>
      </c>
      <c r="N9" s="234">
        <v>0</v>
      </c>
      <c r="O9" s="234">
        <f>ROUND(E9*N9,2)</f>
        <v>0</v>
      </c>
      <c r="P9" s="234">
        <v>0</v>
      </c>
      <c r="Q9" s="234">
        <f>ROUND(E9*P9,2)</f>
        <v>0</v>
      </c>
      <c r="R9" s="236"/>
      <c r="S9" s="236" t="s">
        <v>143</v>
      </c>
      <c r="T9" s="237" t="s">
        <v>144</v>
      </c>
      <c r="U9" s="222">
        <v>0</v>
      </c>
      <c r="V9" s="222">
        <f>ROUND(E9*U9,2)</f>
        <v>0</v>
      </c>
      <c r="W9" s="222"/>
      <c r="X9" s="222" t="s">
        <v>145</v>
      </c>
      <c r="Y9" s="222" t="s">
        <v>146</v>
      </c>
      <c r="Z9" s="212"/>
      <c r="AA9" s="212"/>
      <c r="AB9" s="212"/>
      <c r="AC9" s="212"/>
      <c r="AD9" s="212"/>
      <c r="AE9" s="212"/>
      <c r="AF9" s="212"/>
      <c r="AG9" s="212" t="s">
        <v>147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43" t="s">
        <v>177</v>
      </c>
      <c r="D10" s="238"/>
      <c r="E10" s="238"/>
      <c r="F10" s="238"/>
      <c r="G10" s="238"/>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148</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ht="22.5" outlineLevel="3" x14ac:dyDescent="0.2">
      <c r="A11" s="219"/>
      <c r="B11" s="220"/>
      <c r="C11" s="244" t="s">
        <v>149</v>
      </c>
      <c r="D11" s="240"/>
      <c r="E11" s="240"/>
      <c r="F11" s="240"/>
      <c r="G11" s="240"/>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148</v>
      </c>
      <c r="AH11" s="212"/>
      <c r="AI11" s="212"/>
      <c r="AJ11" s="212"/>
      <c r="AK11" s="212"/>
      <c r="AL11" s="212"/>
      <c r="AM11" s="212"/>
      <c r="AN11" s="212"/>
      <c r="AO11" s="212"/>
      <c r="AP11" s="212"/>
      <c r="AQ11" s="212"/>
      <c r="AR11" s="212"/>
      <c r="AS11" s="212"/>
      <c r="AT11" s="212"/>
      <c r="AU11" s="212"/>
      <c r="AV11" s="212"/>
      <c r="AW11" s="212"/>
      <c r="AX11" s="212"/>
      <c r="AY11" s="212"/>
      <c r="AZ11" s="212"/>
      <c r="BA11" s="239" t="str">
        <f>C11</f>
        <v>Vyhotovení protokolu o vytyčení stavby se seznamem souřadnic vytyčených bodů a jejich polohopisnými (S-JTSK) a výškopisnými (Bpv) hodnotami.</v>
      </c>
      <c r="BB11" s="212"/>
      <c r="BC11" s="212"/>
      <c r="BD11" s="212"/>
      <c r="BE11" s="212"/>
      <c r="BF11" s="212"/>
      <c r="BG11" s="212"/>
      <c r="BH11" s="212"/>
    </row>
    <row r="12" spans="1:60" outlineLevel="1" x14ac:dyDescent="0.2">
      <c r="A12" s="231">
        <v>2</v>
      </c>
      <c r="B12" s="232" t="s">
        <v>150</v>
      </c>
      <c r="C12" s="242" t="s">
        <v>151</v>
      </c>
      <c r="D12" s="233" t="s">
        <v>142</v>
      </c>
      <c r="E12" s="234">
        <v>1</v>
      </c>
      <c r="F12" s="235"/>
      <c r="G12" s="236">
        <f>ROUND(E12*F12,2)</f>
        <v>0</v>
      </c>
      <c r="H12" s="235"/>
      <c r="I12" s="236">
        <f>ROUND(E12*H12,2)</f>
        <v>0</v>
      </c>
      <c r="J12" s="235"/>
      <c r="K12" s="236">
        <f>ROUND(E12*J12,2)</f>
        <v>0</v>
      </c>
      <c r="L12" s="236">
        <v>15</v>
      </c>
      <c r="M12" s="236">
        <f>G12*(1+L12/100)</f>
        <v>0</v>
      </c>
      <c r="N12" s="234">
        <v>0</v>
      </c>
      <c r="O12" s="234">
        <f>ROUND(E12*N12,2)</f>
        <v>0</v>
      </c>
      <c r="P12" s="234">
        <v>0</v>
      </c>
      <c r="Q12" s="234">
        <f>ROUND(E12*P12,2)</f>
        <v>0</v>
      </c>
      <c r="R12" s="236"/>
      <c r="S12" s="236" t="s">
        <v>143</v>
      </c>
      <c r="T12" s="237" t="s">
        <v>144</v>
      </c>
      <c r="U12" s="222">
        <v>0</v>
      </c>
      <c r="V12" s="222">
        <f>ROUND(E12*U12,2)</f>
        <v>0</v>
      </c>
      <c r="W12" s="222"/>
      <c r="X12" s="222" t="s">
        <v>145</v>
      </c>
      <c r="Y12" s="222" t="s">
        <v>146</v>
      </c>
      <c r="Z12" s="212"/>
      <c r="AA12" s="212"/>
      <c r="AB12" s="212"/>
      <c r="AC12" s="212"/>
      <c r="AD12" s="212"/>
      <c r="AE12" s="212"/>
      <c r="AF12" s="212"/>
      <c r="AG12" s="212" t="s">
        <v>147</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43" t="s">
        <v>152</v>
      </c>
      <c r="D13" s="238"/>
      <c r="E13" s="238"/>
      <c r="F13" s="238"/>
      <c r="G13" s="238"/>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148</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3" x14ac:dyDescent="0.2">
      <c r="A14" s="219"/>
      <c r="B14" s="220"/>
      <c r="C14" s="244" t="s">
        <v>153</v>
      </c>
      <c r="D14" s="240"/>
      <c r="E14" s="240"/>
      <c r="F14" s="240"/>
      <c r="G14" s="240"/>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148</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1">
        <v>3</v>
      </c>
      <c r="B15" s="232" t="s">
        <v>154</v>
      </c>
      <c r="C15" s="242" t="s">
        <v>155</v>
      </c>
      <c r="D15" s="233" t="s">
        <v>142</v>
      </c>
      <c r="E15" s="234">
        <v>1</v>
      </c>
      <c r="F15" s="235"/>
      <c r="G15" s="236">
        <f>ROUND(E15*F15,2)</f>
        <v>0</v>
      </c>
      <c r="H15" s="235"/>
      <c r="I15" s="236">
        <f>ROUND(E15*H15,2)</f>
        <v>0</v>
      </c>
      <c r="J15" s="235"/>
      <c r="K15" s="236">
        <f>ROUND(E15*J15,2)</f>
        <v>0</v>
      </c>
      <c r="L15" s="236">
        <v>15</v>
      </c>
      <c r="M15" s="236">
        <f>G15*(1+L15/100)</f>
        <v>0</v>
      </c>
      <c r="N15" s="234">
        <v>0</v>
      </c>
      <c r="O15" s="234">
        <f>ROUND(E15*N15,2)</f>
        <v>0</v>
      </c>
      <c r="P15" s="234">
        <v>0</v>
      </c>
      <c r="Q15" s="234">
        <f>ROUND(E15*P15,2)</f>
        <v>0</v>
      </c>
      <c r="R15" s="236"/>
      <c r="S15" s="236" t="s">
        <v>143</v>
      </c>
      <c r="T15" s="237" t="s">
        <v>144</v>
      </c>
      <c r="U15" s="222">
        <v>0</v>
      </c>
      <c r="V15" s="222">
        <f>ROUND(E15*U15,2)</f>
        <v>0</v>
      </c>
      <c r="W15" s="222"/>
      <c r="X15" s="222" t="s">
        <v>145</v>
      </c>
      <c r="Y15" s="222" t="s">
        <v>146</v>
      </c>
      <c r="Z15" s="212"/>
      <c r="AA15" s="212"/>
      <c r="AB15" s="212"/>
      <c r="AC15" s="212"/>
      <c r="AD15" s="212"/>
      <c r="AE15" s="212"/>
      <c r="AF15" s="212"/>
      <c r="AG15" s="212" t="s">
        <v>147</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33.75" outlineLevel="2" x14ac:dyDescent="0.2">
      <c r="A16" s="219"/>
      <c r="B16" s="220"/>
      <c r="C16" s="243" t="s">
        <v>156</v>
      </c>
      <c r="D16" s="238"/>
      <c r="E16" s="238"/>
      <c r="F16" s="238"/>
      <c r="G16" s="238"/>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148</v>
      </c>
      <c r="AH16" s="212"/>
      <c r="AI16" s="212"/>
      <c r="AJ16" s="212"/>
      <c r="AK16" s="212"/>
      <c r="AL16" s="212"/>
      <c r="AM16" s="212"/>
      <c r="AN16" s="212"/>
      <c r="AO16" s="212"/>
      <c r="AP16" s="212"/>
      <c r="AQ16" s="212"/>
      <c r="AR16" s="212"/>
      <c r="AS16" s="212"/>
      <c r="AT16" s="212"/>
      <c r="AU16" s="212"/>
      <c r="AV16" s="212"/>
      <c r="AW16" s="212"/>
      <c r="AX16" s="212"/>
      <c r="AY16" s="212"/>
      <c r="AZ16" s="212"/>
      <c r="BA16" s="239" t="str">
        <f>C16</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6" s="212"/>
      <c r="BC16" s="212"/>
      <c r="BD16" s="212"/>
      <c r="BE16" s="212"/>
      <c r="BF16" s="212"/>
      <c r="BG16" s="212"/>
      <c r="BH16" s="212"/>
    </row>
    <row r="17" spans="1:60" ht="22.5" outlineLevel="3" x14ac:dyDescent="0.2">
      <c r="A17" s="219"/>
      <c r="B17" s="220"/>
      <c r="C17" s="244" t="s">
        <v>157</v>
      </c>
      <c r="D17" s="240"/>
      <c r="E17" s="240"/>
      <c r="F17" s="240"/>
      <c r="G17" s="240"/>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148</v>
      </c>
      <c r="AH17" s="212"/>
      <c r="AI17" s="212"/>
      <c r="AJ17" s="212"/>
      <c r="AK17" s="212"/>
      <c r="AL17" s="212"/>
      <c r="AM17" s="212"/>
      <c r="AN17" s="212"/>
      <c r="AO17" s="212"/>
      <c r="AP17" s="212"/>
      <c r="AQ17" s="212"/>
      <c r="AR17" s="212"/>
      <c r="AS17" s="212"/>
      <c r="AT17" s="212"/>
      <c r="AU17" s="212"/>
      <c r="AV17" s="212"/>
      <c r="AW17" s="212"/>
      <c r="AX17" s="212"/>
      <c r="AY17" s="212"/>
      <c r="AZ17" s="212"/>
      <c r="BA17" s="239" t="str">
        <f>C17</f>
        <v>V položce jsou započteny náklady na případnou manipulaci - přemistění odpadních nádob (popelnic), kdyby byly překážkou u provádějích stavebních  prací.</v>
      </c>
      <c r="BB17" s="212"/>
      <c r="BC17" s="212"/>
      <c r="BD17" s="212"/>
      <c r="BE17" s="212"/>
      <c r="BF17" s="212"/>
      <c r="BG17" s="212"/>
      <c r="BH17" s="212"/>
    </row>
    <row r="18" spans="1:60" x14ac:dyDescent="0.2">
      <c r="A18" s="224" t="s">
        <v>138</v>
      </c>
      <c r="B18" s="225" t="s">
        <v>109</v>
      </c>
      <c r="C18" s="241" t="s">
        <v>28</v>
      </c>
      <c r="D18" s="226"/>
      <c r="E18" s="227"/>
      <c r="F18" s="228"/>
      <c r="G18" s="228">
        <f>SUMIF(AG19:AG30,"&lt;&gt;NOR",G19:G30)</f>
        <v>0</v>
      </c>
      <c r="H18" s="228"/>
      <c r="I18" s="228">
        <f>SUM(I19:I30)</f>
        <v>0</v>
      </c>
      <c r="J18" s="228"/>
      <c r="K18" s="228">
        <f>SUM(K19:K30)</f>
        <v>0</v>
      </c>
      <c r="L18" s="228"/>
      <c r="M18" s="228">
        <f>SUM(M19:M30)</f>
        <v>0</v>
      </c>
      <c r="N18" s="227"/>
      <c r="O18" s="227">
        <f>SUM(O19:O30)</f>
        <v>0</v>
      </c>
      <c r="P18" s="227"/>
      <c r="Q18" s="227">
        <f>SUM(Q19:Q30)</f>
        <v>0</v>
      </c>
      <c r="R18" s="228"/>
      <c r="S18" s="228"/>
      <c r="T18" s="229"/>
      <c r="U18" s="223"/>
      <c r="V18" s="223">
        <f>SUM(V19:V30)</f>
        <v>0</v>
      </c>
      <c r="W18" s="223"/>
      <c r="X18" s="223"/>
      <c r="Y18" s="223"/>
      <c r="AG18" t="s">
        <v>139</v>
      </c>
    </row>
    <row r="19" spans="1:60" outlineLevel="1" x14ac:dyDescent="0.2">
      <c r="A19" s="231">
        <v>4</v>
      </c>
      <c r="B19" s="232" t="s">
        <v>158</v>
      </c>
      <c r="C19" s="242" t="s">
        <v>159</v>
      </c>
      <c r="D19" s="233" t="s">
        <v>142</v>
      </c>
      <c r="E19" s="234">
        <v>1</v>
      </c>
      <c r="F19" s="235"/>
      <c r="G19" s="236">
        <f>ROUND(E19*F19,2)</f>
        <v>0</v>
      </c>
      <c r="H19" s="235"/>
      <c r="I19" s="236">
        <f>ROUND(E19*H19,2)</f>
        <v>0</v>
      </c>
      <c r="J19" s="235"/>
      <c r="K19" s="236">
        <f>ROUND(E19*J19,2)</f>
        <v>0</v>
      </c>
      <c r="L19" s="236">
        <v>15</v>
      </c>
      <c r="M19" s="236">
        <f>G19*(1+L19/100)</f>
        <v>0</v>
      </c>
      <c r="N19" s="234">
        <v>0</v>
      </c>
      <c r="O19" s="234">
        <f>ROUND(E19*N19,2)</f>
        <v>0</v>
      </c>
      <c r="P19" s="234">
        <v>0</v>
      </c>
      <c r="Q19" s="234">
        <f>ROUND(E19*P19,2)</f>
        <v>0</v>
      </c>
      <c r="R19" s="236"/>
      <c r="S19" s="236" t="s">
        <v>143</v>
      </c>
      <c r="T19" s="237" t="s">
        <v>144</v>
      </c>
      <c r="U19" s="222">
        <v>0</v>
      </c>
      <c r="V19" s="222">
        <f>ROUND(E19*U19,2)</f>
        <v>0</v>
      </c>
      <c r="W19" s="222"/>
      <c r="X19" s="222" t="s">
        <v>145</v>
      </c>
      <c r="Y19" s="222" t="s">
        <v>146</v>
      </c>
      <c r="Z19" s="212"/>
      <c r="AA19" s="212"/>
      <c r="AB19" s="212"/>
      <c r="AC19" s="212"/>
      <c r="AD19" s="212"/>
      <c r="AE19" s="212"/>
      <c r="AF19" s="212"/>
      <c r="AG19" s="212" t="s">
        <v>160</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33.75" outlineLevel="2" x14ac:dyDescent="0.2">
      <c r="A20" s="219"/>
      <c r="B20" s="220"/>
      <c r="C20" s="243" t="s">
        <v>161</v>
      </c>
      <c r="D20" s="238"/>
      <c r="E20" s="238"/>
      <c r="F20" s="238"/>
      <c r="G20" s="238"/>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148</v>
      </c>
      <c r="AH20" s="212"/>
      <c r="AI20" s="212"/>
      <c r="AJ20" s="212"/>
      <c r="AK20" s="212"/>
      <c r="AL20" s="212"/>
      <c r="AM20" s="212"/>
      <c r="AN20" s="212"/>
      <c r="AO20" s="212"/>
      <c r="AP20" s="212"/>
      <c r="AQ20" s="212"/>
      <c r="AR20" s="212"/>
      <c r="AS20" s="212"/>
      <c r="AT20" s="212"/>
      <c r="AU20" s="212"/>
      <c r="AV20" s="212"/>
      <c r="AW20" s="212"/>
      <c r="AX20" s="212"/>
      <c r="AY20" s="212"/>
      <c r="AZ20" s="212"/>
      <c r="BA20" s="239" t="str">
        <f>C20</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0" s="212"/>
      <c r="BC20" s="212"/>
      <c r="BD20" s="212"/>
      <c r="BE20" s="212"/>
      <c r="BF20" s="212"/>
      <c r="BG20" s="212"/>
      <c r="BH20" s="212"/>
    </row>
    <row r="21" spans="1:60" outlineLevel="1" x14ac:dyDescent="0.2">
      <c r="A21" s="231">
        <v>5</v>
      </c>
      <c r="B21" s="232" t="s">
        <v>162</v>
      </c>
      <c r="C21" s="242" t="s">
        <v>163</v>
      </c>
      <c r="D21" s="233" t="s">
        <v>142</v>
      </c>
      <c r="E21" s="234">
        <v>1</v>
      </c>
      <c r="F21" s="235"/>
      <c r="G21" s="236">
        <f>ROUND(E21*F21,2)</f>
        <v>0</v>
      </c>
      <c r="H21" s="235"/>
      <c r="I21" s="236">
        <f>ROUND(E21*H21,2)</f>
        <v>0</v>
      </c>
      <c r="J21" s="235"/>
      <c r="K21" s="236">
        <f>ROUND(E21*J21,2)</f>
        <v>0</v>
      </c>
      <c r="L21" s="236">
        <v>15</v>
      </c>
      <c r="M21" s="236">
        <f>G21*(1+L21/100)</f>
        <v>0</v>
      </c>
      <c r="N21" s="234">
        <v>0</v>
      </c>
      <c r="O21" s="234">
        <f>ROUND(E21*N21,2)</f>
        <v>0</v>
      </c>
      <c r="P21" s="234">
        <v>0</v>
      </c>
      <c r="Q21" s="234">
        <f>ROUND(E21*P21,2)</f>
        <v>0</v>
      </c>
      <c r="R21" s="236"/>
      <c r="S21" s="236" t="s">
        <v>143</v>
      </c>
      <c r="T21" s="237" t="s">
        <v>144</v>
      </c>
      <c r="U21" s="222">
        <v>0</v>
      </c>
      <c r="V21" s="222">
        <f>ROUND(E21*U21,2)</f>
        <v>0</v>
      </c>
      <c r="W21" s="222"/>
      <c r="X21" s="222" t="s">
        <v>145</v>
      </c>
      <c r="Y21" s="222" t="s">
        <v>146</v>
      </c>
      <c r="Z21" s="212"/>
      <c r="AA21" s="212"/>
      <c r="AB21" s="212"/>
      <c r="AC21" s="212"/>
      <c r="AD21" s="212"/>
      <c r="AE21" s="212"/>
      <c r="AF21" s="212"/>
      <c r="AG21" s="212" t="s">
        <v>160</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ht="22.5" outlineLevel="2" x14ac:dyDescent="0.2">
      <c r="A22" s="219"/>
      <c r="B22" s="220"/>
      <c r="C22" s="243" t="s">
        <v>164</v>
      </c>
      <c r="D22" s="238"/>
      <c r="E22" s="238"/>
      <c r="F22" s="238"/>
      <c r="G22" s="238"/>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148</v>
      </c>
      <c r="AH22" s="212"/>
      <c r="AI22" s="212"/>
      <c r="AJ22" s="212"/>
      <c r="AK22" s="212"/>
      <c r="AL22" s="212"/>
      <c r="AM22" s="212"/>
      <c r="AN22" s="212"/>
      <c r="AO22" s="212"/>
      <c r="AP22" s="212"/>
      <c r="AQ22" s="212"/>
      <c r="AR22" s="212"/>
      <c r="AS22" s="212"/>
      <c r="AT22" s="212"/>
      <c r="AU22" s="212"/>
      <c r="AV22" s="212"/>
      <c r="AW22" s="212"/>
      <c r="AX22" s="212"/>
      <c r="AY22" s="212"/>
      <c r="AZ22" s="212"/>
      <c r="BA22" s="239" t="str">
        <f>C22</f>
        <v>Náklady a poplatky spojené s užíváním veřejných ploch a prostranství, pokud jsou stavebními pracemi nebo souvisejícími činnostmi dotčeny, a to včetně užívání ploch v souvislosti s uložením stavebního materiálu nebo stavebního odpadu.</v>
      </c>
      <c r="BB22" s="212"/>
      <c r="BC22" s="212"/>
      <c r="BD22" s="212"/>
      <c r="BE22" s="212"/>
      <c r="BF22" s="212"/>
      <c r="BG22" s="212"/>
      <c r="BH22" s="212"/>
    </row>
    <row r="23" spans="1:60" outlineLevel="1" x14ac:dyDescent="0.2">
      <c r="A23" s="231">
        <v>6</v>
      </c>
      <c r="B23" s="232" t="s">
        <v>165</v>
      </c>
      <c r="C23" s="242" t="s">
        <v>166</v>
      </c>
      <c r="D23" s="233" t="s">
        <v>142</v>
      </c>
      <c r="E23" s="234">
        <v>1</v>
      </c>
      <c r="F23" s="235"/>
      <c r="G23" s="236">
        <f>ROUND(E23*F23,2)</f>
        <v>0</v>
      </c>
      <c r="H23" s="235"/>
      <c r="I23" s="236">
        <f>ROUND(E23*H23,2)</f>
        <v>0</v>
      </c>
      <c r="J23" s="235"/>
      <c r="K23" s="236">
        <f>ROUND(E23*J23,2)</f>
        <v>0</v>
      </c>
      <c r="L23" s="236">
        <v>15</v>
      </c>
      <c r="M23" s="236">
        <f>G23*(1+L23/100)</f>
        <v>0</v>
      </c>
      <c r="N23" s="234">
        <v>0</v>
      </c>
      <c r="O23" s="234">
        <f>ROUND(E23*N23,2)</f>
        <v>0</v>
      </c>
      <c r="P23" s="234">
        <v>0</v>
      </c>
      <c r="Q23" s="234">
        <f>ROUND(E23*P23,2)</f>
        <v>0</v>
      </c>
      <c r="R23" s="236"/>
      <c r="S23" s="236" t="s">
        <v>143</v>
      </c>
      <c r="T23" s="237" t="s">
        <v>144</v>
      </c>
      <c r="U23" s="222">
        <v>0</v>
      </c>
      <c r="V23" s="222">
        <f>ROUND(E23*U23,2)</f>
        <v>0</v>
      </c>
      <c r="W23" s="222"/>
      <c r="X23" s="222" t="s">
        <v>145</v>
      </c>
      <c r="Y23" s="222" t="s">
        <v>146</v>
      </c>
      <c r="Z23" s="212"/>
      <c r="AA23" s="212"/>
      <c r="AB23" s="212"/>
      <c r="AC23" s="212"/>
      <c r="AD23" s="212"/>
      <c r="AE23" s="212"/>
      <c r="AF23" s="212"/>
      <c r="AG23" s="212" t="s">
        <v>160</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2" x14ac:dyDescent="0.2">
      <c r="A24" s="219"/>
      <c r="B24" s="220"/>
      <c r="C24" s="243" t="s">
        <v>167</v>
      </c>
      <c r="D24" s="238"/>
      <c r="E24" s="238"/>
      <c r="F24" s="238"/>
      <c r="G24" s="238"/>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148</v>
      </c>
      <c r="AH24" s="212"/>
      <c r="AI24" s="212"/>
      <c r="AJ24" s="212"/>
      <c r="AK24" s="212"/>
      <c r="AL24" s="212"/>
      <c r="AM24" s="212"/>
      <c r="AN24" s="212"/>
      <c r="AO24" s="212"/>
      <c r="AP24" s="212"/>
      <c r="AQ24" s="212"/>
      <c r="AR24" s="212"/>
      <c r="AS24" s="212"/>
      <c r="AT24" s="212"/>
      <c r="AU24" s="212"/>
      <c r="AV24" s="212"/>
      <c r="AW24" s="212"/>
      <c r="AX24" s="212"/>
      <c r="AY24" s="212"/>
      <c r="AZ24" s="212"/>
      <c r="BA24" s="239" t="str">
        <f>C24</f>
        <v>Náklady zhotovitele, které vzniknou v souvislosti s povinnostmi zhotovitele při předání a převzetí díla.</v>
      </c>
      <c r="BB24" s="212"/>
      <c r="BC24" s="212"/>
      <c r="BD24" s="212"/>
      <c r="BE24" s="212"/>
      <c r="BF24" s="212"/>
      <c r="BG24" s="212"/>
      <c r="BH24" s="212"/>
    </row>
    <row r="25" spans="1:60" outlineLevel="3" x14ac:dyDescent="0.2">
      <c r="A25" s="219"/>
      <c r="B25" s="220"/>
      <c r="C25" s="244" t="s">
        <v>168</v>
      </c>
      <c r="D25" s="240"/>
      <c r="E25" s="240"/>
      <c r="F25" s="240"/>
      <c r="G25" s="240"/>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148</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31">
        <v>7</v>
      </c>
      <c r="B26" s="232" t="s">
        <v>169</v>
      </c>
      <c r="C26" s="242" t="s">
        <v>170</v>
      </c>
      <c r="D26" s="233" t="s">
        <v>142</v>
      </c>
      <c r="E26" s="234">
        <v>1</v>
      </c>
      <c r="F26" s="235"/>
      <c r="G26" s="236">
        <f>ROUND(E26*F26,2)</f>
        <v>0</v>
      </c>
      <c r="H26" s="235"/>
      <c r="I26" s="236">
        <f>ROUND(E26*H26,2)</f>
        <v>0</v>
      </c>
      <c r="J26" s="235"/>
      <c r="K26" s="236">
        <f>ROUND(E26*J26,2)</f>
        <v>0</v>
      </c>
      <c r="L26" s="236">
        <v>15</v>
      </c>
      <c r="M26" s="236">
        <f>G26*(1+L26/100)</f>
        <v>0</v>
      </c>
      <c r="N26" s="234">
        <v>0</v>
      </c>
      <c r="O26" s="234">
        <f>ROUND(E26*N26,2)</f>
        <v>0</v>
      </c>
      <c r="P26" s="234">
        <v>0</v>
      </c>
      <c r="Q26" s="234">
        <f>ROUND(E26*P26,2)</f>
        <v>0</v>
      </c>
      <c r="R26" s="236"/>
      <c r="S26" s="236" t="s">
        <v>143</v>
      </c>
      <c r="T26" s="237" t="s">
        <v>144</v>
      </c>
      <c r="U26" s="222">
        <v>0</v>
      </c>
      <c r="V26" s="222">
        <f>ROUND(E26*U26,2)</f>
        <v>0</v>
      </c>
      <c r="W26" s="222"/>
      <c r="X26" s="222" t="s">
        <v>145</v>
      </c>
      <c r="Y26" s="222" t="s">
        <v>146</v>
      </c>
      <c r="Z26" s="212"/>
      <c r="AA26" s="212"/>
      <c r="AB26" s="212"/>
      <c r="AC26" s="212"/>
      <c r="AD26" s="212"/>
      <c r="AE26" s="212"/>
      <c r="AF26" s="212"/>
      <c r="AG26" s="212" t="s">
        <v>160</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2" x14ac:dyDescent="0.2">
      <c r="A27" s="219"/>
      <c r="B27" s="220"/>
      <c r="C27" s="243" t="s">
        <v>171</v>
      </c>
      <c r="D27" s="238"/>
      <c r="E27" s="238"/>
      <c r="F27" s="238"/>
      <c r="G27" s="238"/>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148</v>
      </c>
      <c r="AH27" s="212"/>
      <c r="AI27" s="212"/>
      <c r="AJ27" s="212"/>
      <c r="AK27" s="212"/>
      <c r="AL27" s="212"/>
      <c r="AM27" s="212"/>
      <c r="AN27" s="212"/>
      <c r="AO27" s="212"/>
      <c r="AP27" s="212"/>
      <c r="AQ27" s="212"/>
      <c r="AR27" s="212"/>
      <c r="AS27" s="212"/>
      <c r="AT27" s="212"/>
      <c r="AU27" s="212"/>
      <c r="AV27" s="212"/>
      <c r="AW27" s="212"/>
      <c r="AX27" s="212"/>
      <c r="AY27" s="212"/>
      <c r="AZ27" s="212"/>
      <c r="BA27" s="239" t="str">
        <f>C27</f>
        <v>Náklady na vyhotovení dokumentace skutečného provedení stavby a její předání objednateli v požadované formě a požadovaném počtu.</v>
      </c>
      <c r="BB27" s="212"/>
      <c r="BC27" s="212"/>
      <c r="BD27" s="212"/>
      <c r="BE27" s="212"/>
      <c r="BF27" s="212"/>
      <c r="BG27" s="212"/>
      <c r="BH27" s="212"/>
    </row>
    <row r="28" spans="1:60" outlineLevel="1" x14ac:dyDescent="0.2">
      <c r="A28" s="231">
        <v>8</v>
      </c>
      <c r="B28" s="232" t="s">
        <v>172</v>
      </c>
      <c r="C28" s="242" t="s">
        <v>173</v>
      </c>
      <c r="D28" s="233" t="s">
        <v>142</v>
      </c>
      <c r="E28" s="234">
        <v>1</v>
      </c>
      <c r="F28" s="235"/>
      <c r="G28" s="236">
        <f>ROUND(E28*F28,2)</f>
        <v>0</v>
      </c>
      <c r="H28" s="235"/>
      <c r="I28" s="236">
        <f>ROUND(E28*H28,2)</f>
        <v>0</v>
      </c>
      <c r="J28" s="235"/>
      <c r="K28" s="236">
        <f>ROUND(E28*J28,2)</f>
        <v>0</v>
      </c>
      <c r="L28" s="236">
        <v>15</v>
      </c>
      <c r="M28" s="236">
        <f>G28*(1+L28/100)</f>
        <v>0</v>
      </c>
      <c r="N28" s="234">
        <v>0</v>
      </c>
      <c r="O28" s="234">
        <f>ROUND(E28*N28,2)</f>
        <v>0</v>
      </c>
      <c r="P28" s="234">
        <v>0</v>
      </c>
      <c r="Q28" s="234">
        <f>ROUND(E28*P28,2)</f>
        <v>0</v>
      </c>
      <c r="R28" s="236"/>
      <c r="S28" s="236" t="s">
        <v>143</v>
      </c>
      <c r="T28" s="237" t="s">
        <v>144</v>
      </c>
      <c r="U28" s="222">
        <v>0</v>
      </c>
      <c r="V28" s="222">
        <f>ROUND(E28*U28,2)</f>
        <v>0</v>
      </c>
      <c r="W28" s="222"/>
      <c r="X28" s="222" t="s">
        <v>145</v>
      </c>
      <c r="Y28" s="222" t="s">
        <v>146</v>
      </c>
      <c r="Z28" s="212"/>
      <c r="AA28" s="212"/>
      <c r="AB28" s="212"/>
      <c r="AC28" s="212"/>
      <c r="AD28" s="212"/>
      <c r="AE28" s="212"/>
      <c r="AF28" s="212"/>
      <c r="AG28" s="212" t="s">
        <v>160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43" t="s">
        <v>174</v>
      </c>
      <c r="D29" s="238"/>
      <c r="E29" s="238"/>
      <c r="F29" s="238"/>
      <c r="G29" s="238"/>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148</v>
      </c>
      <c r="AH29" s="212"/>
      <c r="AI29" s="212"/>
      <c r="AJ29" s="212"/>
      <c r="AK29" s="212"/>
      <c r="AL29" s="212"/>
      <c r="AM29" s="212"/>
      <c r="AN29" s="212"/>
      <c r="AO29" s="212"/>
      <c r="AP29" s="212"/>
      <c r="AQ29" s="212"/>
      <c r="AR29" s="212"/>
      <c r="AS29" s="212"/>
      <c r="AT29" s="212"/>
      <c r="AU29" s="212"/>
      <c r="AV29" s="212"/>
      <c r="AW29" s="212"/>
      <c r="AX29" s="212"/>
      <c r="AY29" s="212"/>
      <c r="AZ29" s="212"/>
      <c r="BA29" s="239" t="str">
        <f>C29</f>
        <v>Náklady na provedení skutečného zaměření stavby v rozsahu nezbytném pro zápis změny do katastru nemovitostí.</v>
      </c>
      <c r="BB29" s="212"/>
      <c r="BC29" s="212"/>
      <c r="BD29" s="212"/>
      <c r="BE29" s="212"/>
      <c r="BF29" s="212"/>
      <c r="BG29" s="212"/>
      <c r="BH29" s="212"/>
    </row>
    <row r="30" spans="1:60" outlineLevel="3" x14ac:dyDescent="0.2">
      <c r="A30" s="219"/>
      <c r="B30" s="220"/>
      <c r="C30" s="244" t="s">
        <v>175</v>
      </c>
      <c r="D30" s="240"/>
      <c r="E30" s="240"/>
      <c r="F30" s="240"/>
      <c r="G30" s="240"/>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148</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x14ac:dyDescent="0.2">
      <c r="A31" s="3"/>
      <c r="B31" s="4"/>
      <c r="C31" s="245"/>
      <c r="D31" s="6"/>
      <c r="E31" s="3"/>
      <c r="F31" s="3"/>
      <c r="G31" s="3"/>
      <c r="H31" s="3"/>
      <c r="I31" s="3"/>
      <c r="J31" s="3"/>
      <c r="K31" s="3"/>
      <c r="L31" s="3"/>
      <c r="M31" s="3"/>
      <c r="N31" s="3"/>
      <c r="O31" s="3"/>
      <c r="P31" s="3"/>
      <c r="Q31" s="3"/>
      <c r="R31" s="3"/>
      <c r="S31" s="3"/>
      <c r="T31" s="3"/>
      <c r="U31" s="3"/>
      <c r="V31" s="3"/>
      <c r="W31" s="3"/>
      <c r="X31" s="3"/>
      <c r="Y31" s="3"/>
      <c r="AE31">
        <v>15</v>
      </c>
      <c r="AF31">
        <v>21</v>
      </c>
      <c r="AG31" t="s">
        <v>124</v>
      </c>
    </row>
    <row r="32" spans="1:60" x14ac:dyDescent="0.2">
      <c r="A32" s="215"/>
      <c r="B32" s="216" t="s">
        <v>29</v>
      </c>
      <c r="C32" s="246"/>
      <c r="D32" s="217"/>
      <c r="E32" s="218"/>
      <c r="F32" s="218"/>
      <c r="G32" s="230">
        <f>G8+G18</f>
        <v>0</v>
      </c>
      <c r="H32" s="3"/>
      <c r="I32" s="3"/>
      <c r="J32" s="3"/>
      <c r="K32" s="3"/>
      <c r="L32" s="3"/>
      <c r="M32" s="3"/>
      <c r="N32" s="3"/>
      <c r="O32" s="3"/>
      <c r="P32" s="3"/>
      <c r="Q32" s="3"/>
      <c r="R32" s="3"/>
      <c r="S32" s="3"/>
      <c r="T32" s="3"/>
      <c r="U32" s="3"/>
      <c r="V32" s="3"/>
      <c r="W32" s="3"/>
      <c r="X32" s="3"/>
      <c r="Y32" s="3"/>
      <c r="AE32">
        <f>SUMIF(L7:L30,AE31,G7:G30)</f>
        <v>0</v>
      </c>
      <c r="AF32">
        <f>SUMIF(L7:L30,AF31,G7:G30)</f>
        <v>0</v>
      </c>
      <c r="AG32" t="s">
        <v>176</v>
      </c>
    </row>
    <row r="33" spans="3:33" x14ac:dyDescent="0.2">
      <c r="C33" s="247"/>
      <c r="D33" s="10"/>
      <c r="AG33" t="s">
        <v>178</v>
      </c>
    </row>
    <row r="34" spans="3:33" x14ac:dyDescent="0.2">
      <c r="D34" s="10"/>
    </row>
    <row r="35" spans="3:33" x14ac:dyDescent="0.2">
      <c r="D35" s="10"/>
    </row>
    <row r="36" spans="3:33" x14ac:dyDescent="0.2">
      <c r="D36" s="10"/>
    </row>
    <row r="37" spans="3:33" x14ac:dyDescent="0.2">
      <c r="D37" s="10"/>
    </row>
    <row r="38" spans="3:33" x14ac:dyDescent="0.2">
      <c r="D38" s="10"/>
    </row>
    <row r="39" spans="3:33" x14ac:dyDescent="0.2">
      <c r="D39" s="10"/>
    </row>
    <row r="40" spans="3:33" x14ac:dyDescent="0.2">
      <c r="D40" s="10"/>
    </row>
    <row r="41" spans="3:33" x14ac:dyDescent="0.2">
      <c r="D41" s="10"/>
    </row>
    <row r="42" spans="3:33" x14ac:dyDescent="0.2">
      <c r="D42" s="10"/>
    </row>
    <row r="43" spans="3:33" x14ac:dyDescent="0.2">
      <c r="D43" s="10"/>
    </row>
    <row r="44" spans="3:33" x14ac:dyDescent="0.2">
      <c r="D44" s="10"/>
    </row>
    <row r="45" spans="3:33" x14ac:dyDescent="0.2">
      <c r="D45" s="10"/>
    </row>
    <row r="46" spans="3:33" x14ac:dyDescent="0.2">
      <c r="D46" s="10"/>
    </row>
    <row r="47" spans="3:33" x14ac:dyDescent="0.2">
      <c r="D47" s="10"/>
    </row>
    <row r="48" spans="3: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8879" sheet="1" formatRows="0"/>
  <mergeCells count="17">
    <mergeCell ref="C24:G24"/>
    <mergeCell ref="C25:G25"/>
    <mergeCell ref="C27:G27"/>
    <mergeCell ref="C29:G29"/>
    <mergeCell ref="C30:G30"/>
    <mergeCell ref="C13:G13"/>
    <mergeCell ref="C14:G14"/>
    <mergeCell ref="C16:G16"/>
    <mergeCell ref="C17:G17"/>
    <mergeCell ref="C20:G20"/>
    <mergeCell ref="C22:G22"/>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179</v>
      </c>
      <c r="B1" s="197"/>
      <c r="C1" s="197"/>
      <c r="D1" s="197"/>
      <c r="E1" s="197"/>
      <c r="F1" s="197"/>
      <c r="G1" s="197"/>
      <c r="AG1" t="s">
        <v>111</v>
      </c>
    </row>
    <row r="2" spans="1:60" ht="24.95" customHeight="1" x14ac:dyDescent="0.2">
      <c r="A2" s="198" t="s">
        <v>7</v>
      </c>
      <c r="B2" s="49" t="s">
        <v>43</v>
      </c>
      <c r="C2" s="201" t="s">
        <v>44</v>
      </c>
      <c r="D2" s="199"/>
      <c r="E2" s="199"/>
      <c r="F2" s="199"/>
      <c r="G2" s="200"/>
      <c r="AG2" t="s">
        <v>112</v>
      </c>
    </row>
    <row r="3" spans="1:60" ht="24.95" customHeight="1" x14ac:dyDescent="0.2">
      <c r="A3" s="198" t="s">
        <v>8</v>
      </c>
      <c r="B3" s="49" t="s">
        <v>56</v>
      </c>
      <c r="C3" s="201" t="s">
        <v>57</v>
      </c>
      <c r="D3" s="199"/>
      <c r="E3" s="199"/>
      <c r="F3" s="199"/>
      <c r="G3" s="200"/>
      <c r="AC3" s="176" t="s">
        <v>112</v>
      </c>
      <c r="AG3" t="s">
        <v>114</v>
      </c>
    </row>
    <row r="4" spans="1:60" ht="24.95" customHeight="1" x14ac:dyDescent="0.2">
      <c r="A4" s="202" t="s">
        <v>9</v>
      </c>
      <c r="B4" s="203" t="s">
        <v>58</v>
      </c>
      <c r="C4" s="204" t="s">
        <v>59</v>
      </c>
      <c r="D4" s="205"/>
      <c r="E4" s="205"/>
      <c r="F4" s="205"/>
      <c r="G4" s="206"/>
      <c r="AG4" t="s">
        <v>115</v>
      </c>
    </row>
    <row r="5" spans="1:60" x14ac:dyDescent="0.2">
      <c r="D5" s="10"/>
    </row>
    <row r="6" spans="1:60" ht="38.25" x14ac:dyDescent="0.2">
      <c r="A6" s="208" t="s">
        <v>116</v>
      </c>
      <c r="B6" s="210" t="s">
        <v>117</v>
      </c>
      <c r="C6" s="210" t="s">
        <v>118</v>
      </c>
      <c r="D6" s="209" t="s">
        <v>119</v>
      </c>
      <c r="E6" s="208" t="s">
        <v>120</v>
      </c>
      <c r="F6" s="207" t="s">
        <v>121</v>
      </c>
      <c r="G6" s="208" t="s">
        <v>29</v>
      </c>
      <c r="H6" s="211" t="s">
        <v>30</v>
      </c>
      <c r="I6" s="211" t="s">
        <v>122</v>
      </c>
      <c r="J6" s="211" t="s">
        <v>31</v>
      </c>
      <c r="K6" s="211" t="s">
        <v>123</v>
      </c>
      <c r="L6" s="211" t="s">
        <v>124</v>
      </c>
      <c r="M6" s="211" t="s">
        <v>125</v>
      </c>
      <c r="N6" s="211" t="s">
        <v>126</v>
      </c>
      <c r="O6" s="211" t="s">
        <v>127</v>
      </c>
      <c r="P6" s="211" t="s">
        <v>128</v>
      </c>
      <c r="Q6" s="211" t="s">
        <v>129</v>
      </c>
      <c r="R6" s="211" t="s">
        <v>130</v>
      </c>
      <c r="S6" s="211" t="s">
        <v>131</v>
      </c>
      <c r="T6" s="211" t="s">
        <v>132</v>
      </c>
      <c r="U6" s="211" t="s">
        <v>133</v>
      </c>
      <c r="V6" s="211" t="s">
        <v>134</v>
      </c>
      <c r="W6" s="211" t="s">
        <v>135</v>
      </c>
      <c r="X6" s="211" t="s">
        <v>136</v>
      </c>
      <c r="Y6" s="211" t="s">
        <v>137</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138</v>
      </c>
      <c r="B8" s="225" t="s">
        <v>56</v>
      </c>
      <c r="C8" s="241" t="s">
        <v>72</v>
      </c>
      <c r="D8" s="226"/>
      <c r="E8" s="227"/>
      <c r="F8" s="228"/>
      <c r="G8" s="228">
        <f>SUMIF(AG9:AG11,"&lt;&gt;NOR",G9:G11)</f>
        <v>0</v>
      </c>
      <c r="H8" s="228"/>
      <c r="I8" s="228">
        <f>SUM(I9:I11)</f>
        <v>0</v>
      </c>
      <c r="J8" s="228"/>
      <c r="K8" s="228">
        <f>SUM(K9:K11)</f>
        <v>0</v>
      </c>
      <c r="L8" s="228"/>
      <c r="M8" s="228">
        <f>SUM(M9:M11)</f>
        <v>0</v>
      </c>
      <c r="N8" s="227"/>
      <c r="O8" s="227">
        <f>SUM(O9:O11)</f>
        <v>0</v>
      </c>
      <c r="P8" s="227"/>
      <c r="Q8" s="227">
        <f>SUM(Q9:Q11)</f>
        <v>0</v>
      </c>
      <c r="R8" s="228"/>
      <c r="S8" s="228"/>
      <c r="T8" s="229"/>
      <c r="U8" s="223"/>
      <c r="V8" s="223">
        <f>SUM(V9:V11)</f>
        <v>0.16</v>
      </c>
      <c r="W8" s="223"/>
      <c r="X8" s="223"/>
      <c r="Y8" s="223"/>
      <c r="AG8" t="s">
        <v>139</v>
      </c>
    </row>
    <row r="9" spans="1:60" outlineLevel="1" x14ac:dyDescent="0.2">
      <c r="A9" s="231">
        <v>1</v>
      </c>
      <c r="B9" s="232" t="s">
        <v>180</v>
      </c>
      <c r="C9" s="242" t="s">
        <v>181</v>
      </c>
      <c r="D9" s="233" t="s">
        <v>182</v>
      </c>
      <c r="E9" s="234">
        <v>1.6225000000000001</v>
      </c>
      <c r="F9" s="235"/>
      <c r="G9" s="236">
        <f>ROUND(E9*F9,2)</f>
        <v>0</v>
      </c>
      <c r="H9" s="235"/>
      <c r="I9" s="236">
        <f>ROUND(E9*H9,2)</f>
        <v>0</v>
      </c>
      <c r="J9" s="235"/>
      <c r="K9" s="236">
        <f>ROUND(E9*J9,2)</f>
        <v>0</v>
      </c>
      <c r="L9" s="236">
        <v>15</v>
      </c>
      <c r="M9" s="236">
        <f>G9*(1+L9/100)</f>
        <v>0</v>
      </c>
      <c r="N9" s="234">
        <v>0</v>
      </c>
      <c r="O9" s="234">
        <f>ROUND(E9*N9,2)</f>
        <v>0</v>
      </c>
      <c r="P9" s="234">
        <v>0</v>
      </c>
      <c r="Q9" s="234">
        <f>ROUND(E9*P9,2)</f>
        <v>0</v>
      </c>
      <c r="R9" s="236" t="s">
        <v>183</v>
      </c>
      <c r="S9" s="236" t="s">
        <v>143</v>
      </c>
      <c r="T9" s="237" t="s">
        <v>143</v>
      </c>
      <c r="U9" s="222">
        <v>0.1</v>
      </c>
      <c r="V9" s="222">
        <f>ROUND(E9*U9,2)</f>
        <v>0.16</v>
      </c>
      <c r="W9" s="222"/>
      <c r="X9" s="222" t="s">
        <v>184</v>
      </c>
      <c r="Y9" s="222" t="s">
        <v>146</v>
      </c>
      <c r="Z9" s="212"/>
      <c r="AA9" s="212"/>
      <c r="AB9" s="212"/>
      <c r="AC9" s="212"/>
      <c r="AD9" s="212"/>
      <c r="AE9" s="212"/>
      <c r="AF9" s="212"/>
      <c r="AG9" s="212" t="s">
        <v>185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60" t="s">
        <v>186</v>
      </c>
      <c r="D10" s="252"/>
      <c r="E10" s="252"/>
      <c r="F10" s="252"/>
      <c r="G10" s="252"/>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187</v>
      </c>
      <c r="AH10" s="212"/>
      <c r="AI10" s="212"/>
      <c r="AJ10" s="212"/>
      <c r="AK10" s="212"/>
      <c r="AL10" s="212"/>
      <c r="AM10" s="212"/>
      <c r="AN10" s="212"/>
      <c r="AO10" s="212"/>
      <c r="AP10" s="212"/>
      <c r="AQ10" s="212"/>
      <c r="AR10" s="212"/>
      <c r="AS10" s="212"/>
      <c r="AT10" s="212"/>
      <c r="AU10" s="212"/>
      <c r="AV10" s="212"/>
      <c r="AW10" s="212"/>
      <c r="AX10" s="212"/>
      <c r="AY10" s="212"/>
      <c r="AZ10" s="212"/>
      <c r="BA10" s="239" t="str">
        <f>C10</f>
        <v>nebo lesní půdy, s vodorovným přemístěním na hromady v místě upotřebení nebo na dočasné či trvalé skládky se složením</v>
      </c>
      <c r="BB10" s="212"/>
      <c r="BC10" s="212"/>
      <c r="BD10" s="212"/>
      <c r="BE10" s="212"/>
      <c r="BF10" s="212"/>
      <c r="BG10" s="212"/>
      <c r="BH10" s="212"/>
    </row>
    <row r="11" spans="1:60" outlineLevel="2" x14ac:dyDescent="0.2">
      <c r="A11" s="219"/>
      <c r="B11" s="220"/>
      <c r="C11" s="261" t="s">
        <v>188</v>
      </c>
      <c r="D11" s="248"/>
      <c r="E11" s="249">
        <v>1.6225000000000001</v>
      </c>
      <c r="F11" s="222"/>
      <c r="G11" s="222"/>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189</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
      <c r="A12" s="224" t="s">
        <v>138</v>
      </c>
      <c r="B12" s="225" t="s">
        <v>73</v>
      </c>
      <c r="C12" s="241" t="s">
        <v>74</v>
      </c>
      <c r="D12" s="226"/>
      <c r="E12" s="227"/>
      <c r="F12" s="228"/>
      <c r="G12" s="228">
        <f>SUMIF(AG13:AG36,"&lt;&gt;NOR",G13:G36)</f>
        <v>0</v>
      </c>
      <c r="H12" s="228"/>
      <c r="I12" s="228">
        <f>SUM(I13:I36)</f>
        <v>0</v>
      </c>
      <c r="J12" s="228"/>
      <c r="K12" s="228">
        <f>SUM(K13:K36)</f>
        <v>0</v>
      </c>
      <c r="L12" s="228"/>
      <c r="M12" s="228">
        <f>SUM(M13:M36)</f>
        <v>0</v>
      </c>
      <c r="N12" s="227"/>
      <c r="O12" s="227">
        <f>SUM(O13:O36)</f>
        <v>1.72</v>
      </c>
      <c r="P12" s="227"/>
      <c r="Q12" s="227">
        <f>SUM(Q13:Q36)</f>
        <v>13.25</v>
      </c>
      <c r="R12" s="228"/>
      <c r="S12" s="228"/>
      <c r="T12" s="229"/>
      <c r="U12" s="223"/>
      <c r="V12" s="223">
        <f>SUM(V13:V36)</f>
        <v>216.25</v>
      </c>
      <c r="W12" s="223"/>
      <c r="X12" s="223"/>
      <c r="Y12" s="223"/>
      <c r="AG12" t="s">
        <v>139</v>
      </c>
    </row>
    <row r="13" spans="1:60" outlineLevel="1" x14ac:dyDescent="0.2">
      <c r="A13" s="231">
        <v>2</v>
      </c>
      <c r="B13" s="232" t="s">
        <v>190</v>
      </c>
      <c r="C13" s="242" t="s">
        <v>191</v>
      </c>
      <c r="D13" s="233" t="s">
        <v>192</v>
      </c>
      <c r="E13" s="234">
        <v>6</v>
      </c>
      <c r="F13" s="235"/>
      <c r="G13" s="236">
        <f>ROUND(E13*F13,2)</f>
        <v>0</v>
      </c>
      <c r="H13" s="235"/>
      <c r="I13" s="236">
        <f>ROUND(E13*H13,2)</f>
        <v>0</v>
      </c>
      <c r="J13" s="235"/>
      <c r="K13" s="236">
        <f>ROUND(E13*J13,2)</f>
        <v>0</v>
      </c>
      <c r="L13" s="236">
        <v>15</v>
      </c>
      <c r="M13" s="236">
        <f>G13*(1+L13/100)</f>
        <v>0</v>
      </c>
      <c r="N13" s="234">
        <v>0</v>
      </c>
      <c r="O13" s="234">
        <f>ROUND(E13*N13,2)</f>
        <v>0</v>
      </c>
      <c r="P13" s="234">
        <v>0.27</v>
      </c>
      <c r="Q13" s="234">
        <f>ROUND(E13*P13,2)</f>
        <v>1.62</v>
      </c>
      <c r="R13" s="236" t="s">
        <v>193</v>
      </c>
      <c r="S13" s="236" t="s">
        <v>143</v>
      </c>
      <c r="T13" s="237" t="s">
        <v>143</v>
      </c>
      <c r="U13" s="222">
        <v>0.12</v>
      </c>
      <c r="V13" s="222">
        <f>ROUND(E13*U13,2)</f>
        <v>0.72</v>
      </c>
      <c r="W13" s="222"/>
      <c r="X13" s="222" t="s">
        <v>184</v>
      </c>
      <c r="Y13" s="222" t="s">
        <v>146</v>
      </c>
      <c r="Z13" s="212"/>
      <c r="AA13" s="212"/>
      <c r="AB13" s="212"/>
      <c r="AC13" s="212"/>
      <c r="AD13" s="212"/>
      <c r="AE13" s="212"/>
      <c r="AF13" s="212"/>
      <c r="AG13" s="212" t="s">
        <v>185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60" t="s">
        <v>194</v>
      </c>
      <c r="D14" s="252"/>
      <c r="E14" s="252"/>
      <c r="F14" s="252"/>
      <c r="G14" s="252"/>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187</v>
      </c>
      <c r="AH14" s="212"/>
      <c r="AI14" s="212"/>
      <c r="AJ14" s="212"/>
      <c r="AK14" s="212"/>
      <c r="AL14" s="212"/>
      <c r="AM14" s="212"/>
      <c r="AN14" s="212"/>
      <c r="AO14" s="212"/>
      <c r="AP14" s="212"/>
      <c r="AQ14" s="212"/>
      <c r="AR14" s="212"/>
      <c r="AS14" s="212"/>
      <c r="AT14" s="212"/>
      <c r="AU14" s="212"/>
      <c r="AV14" s="212"/>
      <c r="AW14" s="212"/>
      <c r="AX14" s="212"/>
      <c r="AY14" s="212"/>
      <c r="AZ14" s="212"/>
      <c r="BA14" s="239" t="str">
        <f>C14</f>
        <v>s vybouráním lože, s přemístěním hmot na skládku na vzdálenost do 3 m nebo naložením na dopravní prostředek</v>
      </c>
      <c r="BB14" s="212"/>
      <c r="BC14" s="212"/>
      <c r="BD14" s="212"/>
      <c r="BE14" s="212"/>
      <c r="BF14" s="212"/>
      <c r="BG14" s="212"/>
      <c r="BH14" s="212"/>
    </row>
    <row r="15" spans="1:60" outlineLevel="2" x14ac:dyDescent="0.2">
      <c r="A15" s="219"/>
      <c r="B15" s="220"/>
      <c r="C15" s="261" t="s">
        <v>195</v>
      </c>
      <c r="D15" s="248"/>
      <c r="E15" s="249">
        <v>6</v>
      </c>
      <c r="F15" s="222"/>
      <c r="G15" s="222"/>
      <c r="H15" s="222"/>
      <c r="I15" s="222"/>
      <c r="J15" s="222"/>
      <c r="K15" s="222"/>
      <c r="L15" s="222"/>
      <c r="M15" s="222"/>
      <c r="N15" s="221"/>
      <c r="O15" s="221"/>
      <c r="P15" s="221"/>
      <c r="Q15" s="221"/>
      <c r="R15" s="222"/>
      <c r="S15" s="222"/>
      <c r="T15" s="222"/>
      <c r="U15" s="222"/>
      <c r="V15" s="222"/>
      <c r="W15" s="222"/>
      <c r="X15" s="222"/>
      <c r="Y15" s="222"/>
      <c r="Z15" s="212"/>
      <c r="AA15" s="212"/>
      <c r="AB15" s="212"/>
      <c r="AC15" s="212"/>
      <c r="AD15" s="212"/>
      <c r="AE15" s="212"/>
      <c r="AF15" s="212"/>
      <c r="AG15" s="212" t="s">
        <v>189</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31">
        <v>3</v>
      </c>
      <c r="B16" s="232" t="s">
        <v>196</v>
      </c>
      <c r="C16" s="242" t="s">
        <v>197</v>
      </c>
      <c r="D16" s="233" t="s">
        <v>198</v>
      </c>
      <c r="E16" s="234">
        <v>45</v>
      </c>
      <c r="F16" s="235"/>
      <c r="G16" s="236">
        <f>ROUND(E16*F16,2)</f>
        <v>0</v>
      </c>
      <c r="H16" s="235"/>
      <c r="I16" s="236">
        <f>ROUND(E16*H16,2)</f>
        <v>0</v>
      </c>
      <c r="J16" s="235"/>
      <c r="K16" s="236">
        <f>ROUND(E16*J16,2)</f>
        <v>0</v>
      </c>
      <c r="L16" s="236">
        <v>15</v>
      </c>
      <c r="M16" s="236">
        <f>G16*(1+L16/100)</f>
        <v>0</v>
      </c>
      <c r="N16" s="234">
        <v>0</v>
      </c>
      <c r="O16" s="234">
        <f>ROUND(E16*N16,2)</f>
        <v>0</v>
      </c>
      <c r="P16" s="234">
        <v>0.22</v>
      </c>
      <c r="Q16" s="234">
        <f>ROUND(E16*P16,2)</f>
        <v>9.9</v>
      </c>
      <c r="R16" s="236" t="s">
        <v>199</v>
      </c>
      <c r="S16" s="236" t="s">
        <v>143</v>
      </c>
      <c r="T16" s="237" t="s">
        <v>143</v>
      </c>
      <c r="U16" s="222">
        <v>0</v>
      </c>
      <c r="V16" s="222">
        <f>ROUND(E16*U16,2)</f>
        <v>0</v>
      </c>
      <c r="W16" s="222"/>
      <c r="X16" s="222" t="s">
        <v>200</v>
      </c>
      <c r="Y16" s="222" t="s">
        <v>146</v>
      </c>
      <c r="Z16" s="212"/>
      <c r="AA16" s="212"/>
      <c r="AB16" s="212"/>
      <c r="AC16" s="212"/>
      <c r="AD16" s="212"/>
      <c r="AE16" s="212"/>
      <c r="AF16" s="212"/>
      <c r="AG16" s="212" t="s">
        <v>201</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2" x14ac:dyDescent="0.2">
      <c r="A17" s="219"/>
      <c r="B17" s="220"/>
      <c r="C17" s="261" t="s">
        <v>202</v>
      </c>
      <c r="D17" s="248"/>
      <c r="E17" s="249">
        <v>45</v>
      </c>
      <c r="F17" s="222"/>
      <c r="G17" s="222"/>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189</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1">
        <v>4</v>
      </c>
      <c r="B18" s="232" t="s">
        <v>203</v>
      </c>
      <c r="C18" s="242" t="s">
        <v>204</v>
      </c>
      <c r="D18" s="233" t="s">
        <v>192</v>
      </c>
      <c r="E18" s="234">
        <v>6</v>
      </c>
      <c r="F18" s="235"/>
      <c r="G18" s="236">
        <f>ROUND(E18*F18,2)</f>
        <v>0</v>
      </c>
      <c r="H18" s="235"/>
      <c r="I18" s="236">
        <f>ROUND(E18*H18,2)</f>
        <v>0</v>
      </c>
      <c r="J18" s="235"/>
      <c r="K18" s="236">
        <f>ROUND(E18*J18,2)</f>
        <v>0</v>
      </c>
      <c r="L18" s="236">
        <v>15</v>
      </c>
      <c r="M18" s="236">
        <f>G18*(1+L18/100)</f>
        <v>0</v>
      </c>
      <c r="N18" s="234">
        <v>0</v>
      </c>
      <c r="O18" s="234">
        <f>ROUND(E18*N18,2)</f>
        <v>0</v>
      </c>
      <c r="P18" s="234">
        <v>0.22</v>
      </c>
      <c r="Q18" s="234">
        <f>ROUND(E18*P18,2)</f>
        <v>1.32</v>
      </c>
      <c r="R18" s="236" t="s">
        <v>199</v>
      </c>
      <c r="S18" s="236" t="s">
        <v>143</v>
      </c>
      <c r="T18" s="237" t="s">
        <v>143</v>
      </c>
      <c r="U18" s="222">
        <v>0</v>
      </c>
      <c r="V18" s="222">
        <f>ROUND(E18*U18,2)</f>
        <v>0</v>
      </c>
      <c r="W18" s="222"/>
      <c r="X18" s="222" t="s">
        <v>200</v>
      </c>
      <c r="Y18" s="222" t="s">
        <v>146</v>
      </c>
      <c r="Z18" s="212"/>
      <c r="AA18" s="212"/>
      <c r="AB18" s="212"/>
      <c r="AC18" s="212"/>
      <c r="AD18" s="212"/>
      <c r="AE18" s="212"/>
      <c r="AF18" s="212"/>
      <c r="AG18" s="212" t="s">
        <v>201</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19"/>
      <c r="B19" s="220"/>
      <c r="C19" s="261" t="s">
        <v>205</v>
      </c>
      <c r="D19" s="248"/>
      <c r="E19" s="249">
        <v>6</v>
      </c>
      <c r="F19" s="222"/>
      <c r="G19" s="222"/>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189</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1" x14ac:dyDescent="0.2">
      <c r="A20" s="231">
        <v>5</v>
      </c>
      <c r="B20" s="232" t="s">
        <v>206</v>
      </c>
      <c r="C20" s="242" t="s">
        <v>207</v>
      </c>
      <c r="D20" s="233" t="s">
        <v>198</v>
      </c>
      <c r="E20" s="234">
        <v>3</v>
      </c>
      <c r="F20" s="235"/>
      <c r="G20" s="236">
        <f>ROUND(E20*F20,2)</f>
        <v>0</v>
      </c>
      <c r="H20" s="235"/>
      <c r="I20" s="236">
        <f>ROUND(E20*H20,2)</f>
        <v>0</v>
      </c>
      <c r="J20" s="235"/>
      <c r="K20" s="236">
        <f>ROUND(E20*J20,2)</f>
        <v>0</v>
      </c>
      <c r="L20" s="236">
        <v>15</v>
      </c>
      <c r="M20" s="236">
        <f>G20*(1+L20/100)</f>
        <v>0</v>
      </c>
      <c r="N20" s="234">
        <v>0</v>
      </c>
      <c r="O20" s="234">
        <f>ROUND(E20*N20,2)</f>
        <v>0</v>
      </c>
      <c r="P20" s="234">
        <v>0.13800000000000001</v>
      </c>
      <c r="Q20" s="234">
        <f>ROUND(E20*P20,2)</f>
        <v>0.41</v>
      </c>
      <c r="R20" s="236" t="s">
        <v>193</v>
      </c>
      <c r="S20" s="236" t="s">
        <v>143</v>
      </c>
      <c r="T20" s="237" t="s">
        <v>143</v>
      </c>
      <c r="U20" s="222">
        <v>0.16</v>
      </c>
      <c r="V20" s="222">
        <f>ROUND(E20*U20,2)</f>
        <v>0.48</v>
      </c>
      <c r="W20" s="222"/>
      <c r="X20" s="222" t="s">
        <v>184</v>
      </c>
      <c r="Y20" s="222" t="s">
        <v>146</v>
      </c>
      <c r="Z20" s="212"/>
      <c r="AA20" s="212"/>
      <c r="AB20" s="212"/>
      <c r="AC20" s="212"/>
      <c r="AD20" s="212"/>
      <c r="AE20" s="212"/>
      <c r="AF20" s="212"/>
      <c r="AG20" s="212" t="s">
        <v>185</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2" x14ac:dyDescent="0.2">
      <c r="A21" s="219"/>
      <c r="B21" s="220"/>
      <c r="C21" s="260" t="s">
        <v>208</v>
      </c>
      <c r="D21" s="252"/>
      <c r="E21" s="252"/>
      <c r="F21" s="252"/>
      <c r="G21" s="25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187</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2" x14ac:dyDescent="0.2">
      <c r="A22" s="219"/>
      <c r="B22" s="220"/>
      <c r="C22" s="261" t="s">
        <v>209</v>
      </c>
      <c r="D22" s="248"/>
      <c r="E22" s="249">
        <v>3</v>
      </c>
      <c r="F22" s="222"/>
      <c r="G22" s="222"/>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189</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31">
        <v>6</v>
      </c>
      <c r="B23" s="232" t="s">
        <v>210</v>
      </c>
      <c r="C23" s="242" t="s">
        <v>211</v>
      </c>
      <c r="D23" s="233" t="s">
        <v>192</v>
      </c>
      <c r="E23" s="234">
        <v>6.6</v>
      </c>
      <c r="F23" s="235"/>
      <c r="G23" s="236">
        <f>ROUND(E23*F23,2)</f>
        <v>0</v>
      </c>
      <c r="H23" s="235"/>
      <c r="I23" s="236">
        <f>ROUND(E23*H23,2)</f>
        <v>0</v>
      </c>
      <c r="J23" s="235"/>
      <c r="K23" s="236">
        <f>ROUND(E23*J23,2)</f>
        <v>0</v>
      </c>
      <c r="L23" s="236">
        <v>15</v>
      </c>
      <c r="M23" s="236">
        <f>G23*(1+L23/100)</f>
        <v>0</v>
      </c>
      <c r="N23" s="234">
        <v>8.6899999999999998E-3</v>
      </c>
      <c r="O23" s="234">
        <f>ROUND(E23*N23,2)</f>
        <v>0.06</v>
      </c>
      <c r="P23" s="234">
        <v>0</v>
      </c>
      <c r="Q23" s="234">
        <f>ROUND(E23*P23,2)</f>
        <v>0</v>
      </c>
      <c r="R23" s="236" t="s">
        <v>183</v>
      </c>
      <c r="S23" s="236" t="s">
        <v>143</v>
      </c>
      <c r="T23" s="237" t="s">
        <v>143</v>
      </c>
      <c r="U23" s="222">
        <v>0.7</v>
      </c>
      <c r="V23" s="222">
        <f>ROUND(E23*U23,2)</f>
        <v>4.62</v>
      </c>
      <c r="W23" s="222"/>
      <c r="X23" s="222" t="s">
        <v>184</v>
      </c>
      <c r="Y23" s="222" t="s">
        <v>146</v>
      </c>
      <c r="Z23" s="212"/>
      <c r="AA23" s="212"/>
      <c r="AB23" s="212"/>
      <c r="AC23" s="212"/>
      <c r="AD23" s="212"/>
      <c r="AE23" s="212"/>
      <c r="AF23" s="212"/>
      <c r="AG23" s="212" t="s">
        <v>185</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ht="22.5" outlineLevel="2" x14ac:dyDescent="0.2">
      <c r="A24" s="219"/>
      <c r="B24" s="220"/>
      <c r="C24" s="260" t="s">
        <v>212</v>
      </c>
      <c r="D24" s="252"/>
      <c r="E24" s="252"/>
      <c r="F24" s="252"/>
      <c r="G24" s="252"/>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187</v>
      </c>
      <c r="AH24" s="212"/>
      <c r="AI24" s="212"/>
      <c r="AJ24" s="212"/>
      <c r="AK24" s="212"/>
      <c r="AL24" s="212"/>
      <c r="AM24" s="212"/>
      <c r="AN24" s="212"/>
      <c r="AO24" s="212"/>
      <c r="AP24" s="212"/>
      <c r="AQ24" s="212"/>
      <c r="AR24" s="212"/>
      <c r="AS24" s="212"/>
      <c r="AT24" s="212"/>
      <c r="AU24" s="212"/>
      <c r="AV24" s="212"/>
      <c r="AW24" s="212"/>
      <c r="AX24" s="212"/>
      <c r="AY24" s="212"/>
      <c r="AZ24" s="212"/>
      <c r="BA24" s="239" t="str">
        <f>C24</f>
        <v>ve výkopišti ve stavu a poloze, ve kterých byla na začátku zemních prací, a to podepřením, vzepřením nebo vyvěšením, případně s ochranným bedněním, se zřízením a odstraněním zajišťovací konstrukce a včetně opotřebení použitých materiálů,</v>
      </c>
      <c r="BB24" s="212"/>
      <c r="BC24" s="212"/>
      <c r="BD24" s="212"/>
      <c r="BE24" s="212"/>
      <c r="BF24" s="212"/>
      <c r="BG24" s="212"/>
      <c r="BH24" s="212"/>
    </row>
    <row r="25" spans="1:60" outlineLevel="2" x14ac:dyDescent="0.2">
      <c r="A25" s="219"/>
      <c r="B25" s="220"/>
      <c r="C25" s="261" t="s">
        <v>213</v>
      </c>
      <c r="D25" s="248"/>
      <c r="E25" s="249">
        <v>3.3</v>
      </c>
      <c r="F25" s="222"/>
      <c r="G25" s="222"/>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189</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61" t="s">
        <v>214</v>
      </c>
      <c r="D26" s="248"/>
      <c r="E26" s="249">
        <v>3.3</v>
      </c>
      <c r="F26" s="222"/>
      <c r="G26" s="222"/>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189</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31">
        <v>7</v>
      </c>
      <c r="B27" s="232" t="s">
        <v>215</v>
      </c>
      <c r="C27" s="242" t="s">
        <v>216</v>
      </c>
      <c r="D27" s="233" t="s">
        <v>192</v>
      </c>
      <c r="E27" s="234">
        <v>41.8</v>
      </c>
      <c r="F27" s="235"/>
      <c r="G27" s="236">
        <f>ROUND(E27*F27,2)</f>
        <v>0</v>
      </c>
      <c r="H27" s="235"/>
      <c r="I27" s="236">
        <f>ROUND(E27*H27,2)</f>
        <v>0</v>
      </c>
      <c r="J27" s="235"/>
      <c r="K27" s="236">
        <f>ROUND(E27*J27,2)</f>
        <v>0</v>
      </c>
      <c r="L27" s="236">
        <v>15</v>
      </c>
      <c r="M27" s="236">
        <f>G27*(1+L27/100)</f>
        <v>0</v>
      </c>
      <c r="N27" s="234">
        <v>3.9739999999999998E-2</v>
      </c>
      <c r="O27" s="234">
        <f>ROUND(E27*N27,2)</f>
        <v>1.66</v>
      </c>
      <c r="P27" s="234">
        <v>0</v>
      </c>
      <c r="Q27" s="234">
        <f>ROUND(E27*P27,2)</f>
        <v>0</v>
      </c>
      <c r="R27" s="236" t="s">
        <v>183</v>
      </c>
      <c r="S27" s="236" t="s">
        <v>143</v>
      </c>
      <c r="T27" s="237" t="s">
        <v>143</v>
      </c>
      <c r="U27" s="222">
        <v>0.75</v>
      </c>
      <c r="V27" s="222">
        <f>ROUND(E27*U27,2)</f>
        <v>31.35</v>
      </c>
      <c r="W27" s="222"/>
      <c r="X27" s="222" t="s">
        <v>184</v>
      </c>
      <c r="Y27" s="222" t="s">
        <v>146</v>
      </c>
      <c r="Z27" s="212"/>
      <c r="AA27" s="212"/>
      <c r="AB27" s="212"/>
      <c r="AC27" s="212"/>
      <c r="AD27" s="212"/>
      <c r="AE27" s="212"/>
      <c r="AF27" s="212"/>
      <c r="AG27" s="212" t="s">
        <v>185</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ht="22.5" outlineLevel="2" x14ac:dyDescent="0.2">
      <c r="A28" s="219"/>
      <c r="B28" s="220"/>
      <c r="C28" s="260" t="s">
        <v>212</v>
      </c>
      <c r="D28" s="252"/>
      <c r="E28" s="252"/>
      <c r="F28" s="252"/>
      <c r="G28" s="252"/>
      <c r="H28" s="222"/>
      <c r="I28" s="222"/>
      <c r="J28" s="222"/>
      <c r="K28" s="222"/>
      <c r="L28" s="222"/>
      <c r="M28" s="222"/>
      <c r="N28" s="221"/>
      <c r="O28" s="221"/>
      <c r="P28" s="221"/>
      <c r="Q28" s="221"/>
      <c r="R28" s="222"/>
      <c r="S28" s="222"/>
      <c r="T28" s="222"/>
      <c r="U28" s="222"/>
      <c r="V28" s="222"/>
      <c r="W28" s="222"/>
      <c r="X28" s="222"/>
      <c r="Y28" s="222"/>
      <c r="Z28" s="212"/>
      <c r="AA28" s="212"/>
      <c r="AB28" s="212"/>
      <c r="AC28" s="212"/>
      <c r="AD28" s="212"/>
      <c r="AE28" s="212"/>
      <c r="AF28" s="212"/>
      <c r="AG28" s="212" t="s">
        <v>187</v>
      </c>
      <c r="AH28" s="212"/>
      <c r="AI28" s="212"/>
      <c r="AJ28" s="212"/>
      <c r="AK28" s="212"/>
      <c r="AL28" s="212"/>
      <c r="AM28" s="212"/>
      <c r="AN28" s="212"/>
      <c r="AO28" s="212"/>
      <c r="AP28" s="212"/>
      <c r="AQ28" s="212"/>
      <c r="AR28" s="212"/>
      <c r="AS28" s="212"/>
      <c r="AT28" s="212"/>
      <c r="AU28" s="212"/>
      <c r="AV28" s="212"/>
      <c r="AW28" s="212"/>
      <c r="AX28" s="212"/>
      <c r="AY28" s="212"/>
      <c r="AZ28" s="212"/>
      <c r="BA28" s="239" t="str">
        <f>C28</f>
        <v>ve výkopišti ve stavu a poloze, ve kterých byla na začátku zemních prací, a to podepřením, vzepřením nebo vyvěšením, případně s ochranným bedněním, se zřízením a odstraněním zajišťovací konstrukce a včetně opotřebení použitých materiálů,</v>
      </c>
      <c r="BB28" s="212"/>
      <c r="BC28" s="212"/>
      <c r="BD28" s="212"/>
      <c r="BE28" s="212"/>
      <c r="BF28" s="212"/>
      <c r="BG28" s="212"/>
      <c r="BH28" s="212"/>
    </row>
    <row r="29" spans="1:60" outlineLevel="2" x14ac:dyDescent="0.2">
      <c r="A29" s="219"/>
      <c r="B29" s="220"/>
      <c r="C29" s="261" t="s">
        <v>217</v>
      </c>
      <c r="D29" s="248"/>
      <c r="E29" s="249">
        <v>35.200000000000003</v>
      </c>
      <c r="F29" s="222"/>
      <c r="G29" s="222"/>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189</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3" x14ac:dyDescent="0.2">
      <c r="A30" s="219"/>
      <c r="B30" s="220"/>
      <c r="C30" s="261" t="s">
        <v>218</v>
      </c>
      <c r="D30" s="248"/>
      <c r="E30" s="249">
        <v>6.6</v>
      </c>
      <c r="F30" s="222"/>
      <c r="G30" s="222"/>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189</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31">
        <v>8</v>
      </c>
      <c r="B31" s="232" t="s">
        <v>219</v>
      </c>
      <c r="C31" s="242" t="s">
        <v>220</v>
      </c>
      <c r="D31" s="233" t="s">
        <v>182</v>
      </c>
      <c r="E31" s="234">
        <v>101.75</v>
      </c>
      <c r="F31" s="235"/>
      <c r="G31" s="236">
        <f>ROUND(E31*F31,2)</f>
        <v>0</v>
      </c>
      <c r="H31" s="235"/>
      <c r="I31" s="236">
        <f>ROUND(E31*H31,2)</f>
        <v>0</v>
      </c>
      <c r="J31" s="235"/>
      <c r="K31" s="236">
        <f>ROUND(E31*J31,2)</f>
        <v>0</v>
      </c>
      <c r="L31" s="236">
        <v>15</v>
      </c>
      <c r="M31" s="236">
        <f>G31*(1+L31/100)</f>
        <v>0</v>
      </c>
      <c r="N31" s="234">
        <v>0</v>
      </c>
      <c r="O31" s="234">
        <f>ROUND(E31*N31,2)</f>
        <v>0</v>
      </c>
      <c r="P31" s="234">
        <v>0</v>
      </c>
      <c r="Q31" s="234">
        <f>ROUND(E31*P31,2)</f>
        <v>0</v>
      </c>
      <c r="R31" s="236" t="s">
        <v>183</v>
      </c>
      <c r="S31" s="236" t="s">
        <v>143</v>
      </c>
      <c r="T31" s="237" t="s">
        <v>143</v>
      </c>
      <c r="U31" s="222">
        <v>1.76</v>
      </c>
      <c r="V31" s="222">
        <f>ROUND(E31*U31,2)</f>
        <v>179.08</v>
      </c>
      <c r="W31" s="222"/>
      <c r="X31" s="222" t="s">
        <v>184</v>
      </c>
      <c r="Y31" s="222" t="s">
        <v>146</v>
      </c>
      <c r="Z31" s="212"/>
      <c r="AA31" s="212"/>
      <c r="AB31" s="212"/>
      <c r="AC31" s="212"/>
      <c r="AD31" s="212"/>
      <c r="AE31" s="212"/>
      <c r="AF31" s="212"/>
      <c r="AG31" s="212" t="s">
        <v>185</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2" x14ac:dyDescent="0.2">
      <c r="A32" s="219"/>
      <c r="B32" s="220"/>
      <c r="C32" s="260" t="s">
        <v>221</v>
      </c>
      <c r="D32" s="252"/>
      <c r="E32" s="252"/>
      <c r="F32" s="252"/>
      <c r="G32" s="252"/>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187</v>
      </c>
      <c r="AH32" s="212"/>
      <c r="AI32" s="212"/>
      <c r="AJ32" s="212"/>
      <c r="AK32" s="212"/>
      <c r="AL32" s="212"/>
      <c r="AM32" s="212"/>
      <c r="AN32" s="212"/>
      <c r="AO32" s="212"/>
      <c r="AP32" s="212"/>
      <c r="AQ32" s="212"/>
      <c r="AR32" s="212"/>
      <c r="AS32" s="212"/>
      <c r="AT32" s="212"/>
      <c r="AU32" s="212"/>
      <c r="AV32" s="212"/>
      <c r="AW32" s="212"/>
      <c r="AX32" s="212"/>
      <c r="AY32" s="212"/>
      <c r="AZ32" s="212"/>
      <c r="BA32" s="239" t="str">
        <f>C32</f>
        <v>Příplatek k cenám hloubených vykopávek za ztížení vykopávky v blízkosti podzemního vedení nebo výbušnin pro jakoukoliv třídu horniny.</v>
      </c>
      <c r="BB32" s="212"/>
      <c r="BC32" s="212"/>
      <c r="BD32" s="212"/>
      <c r="BE32" s="212"/>
      <c r="BF32" s="212"/>
      <c r="BG32" s="212"/>
      <c r="BH32" s="212"/>
    </row>
    <row r="33" spans="1:60" outlineLevel="2" x14ac:dyDescent="0.2">
      <c r="A33" s="219"/>
      <c r="B33" s="220"/>
      <c r="C33" s="261" t="s">
        <v>222</v>
      </c>
      <c r="D33" s="248"/>
      <c r="E33" s="249">
        <v>16.5</v>
      </c>
      <c r="F33" s="222"/>
      <c r="G33" s="22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189</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3" x14ac:dyDescent="0.2">
      <c r="A34" s="219"/>
      <c r="B34" s="220"/>
      <c r="C34" s="261" t="s">
        <v>223</v>
      </c>
      <c r="D34" s="248"/>
      <c r="E34" s="249">
        <v>16.5</v>
      </c>
      <c r="F34" s="222"/>
      <c r="G34" s="222"/>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189</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3" x14ac:dyDescent="0.2">
      <c r="A35" s="219"/>
      <c r="B35" s="220"/>
      <c r="C35" s="261" t="s">
        <v>224</v>
      </c>
      <c r="D35" s="248"/>
      <c r="E35" s="249">
        <v>44</v>
      </c>
      <c r="F35" s="222"/>
      <c r="G35" s="222"/>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189</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3" x14ac:dyDescent="0.2">
      <c r="A36" s="219"/>
      <c r="B36" s="220"/>
      <c r="C36" s="261" t="s">
        <v>225</v>
      </c>
      <c r="D36" s="248"/>
      <c r="E36" s="249">
        <v>24.75</v>
      </c>
      <c r="F36" s="222"/>
      <c r="G36" s="222"/>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189</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x14ac:dyDescent="0.2">
      <c r="A37" s="224" t="s">
        <v>138</v>
      </c>
      <c r="B37" s="225" t="s">
        <v>75</v>
      </c>
      <c r="C37" s="241" t="s">
        <v>76</v>
      </c>
      <c r="D37" s="226"/>
      <c r="E37" s="227"/>
      <c r="F37" s="228"/>
      <c r="G37" s="228">
        <f>SUMIF(AG38:AG82,"&lt;&gt;NOR",G38:G82)</f>
        <v>0</v>
      </c>
      <c r="H37" s="228"/>
      <c r="I37" s="228">
        <f>SUM(I38:I82)</f>
        <v>0</v>
      </c>
      <c r="J37" s="228"/>
      <c r="K37" s="228">
        <f>SUM(K38:K82)</f>
        <v>0</v>
      </c>
      <c r="L37" s="228"/>
      <c r="M37" s="228">
        <f>SUM(M38:M82)</f>
        <v>0</v>
      </c>
      <c r="N37" s="227"/>
      <c r="O37" s="227">
        <f>SUM(O38:O82)</f>
        <v>0</v>
      </c>
      <c r="P37" s="227"/>
      <c r="Q37" s="227">
        <f>SUM(Q38:Q82)</f>
        <v>0</v>
      </c>
      <c r="R37" s="228"/>
      <c r="S37" s="228"/>
      <c r="T37" s="229"/>
      <c r="U37" s="223"/>
      <c r="V37" s="223">
        <f>SUM(V38:V82)</f>
        <v>310.70999999999998</v>
      </c>
      <c r="W37" s="223"/>
      <c r="X37" s="223"/>
      <c r="Y37" s="223"/>
      <c r="AG37" t="s">
        <v>139</v>
      </c>
    </row>
    <row r="38" spans="1:60" outlineLevel="1" x14ac:dyDescent="0.2">
      <c r="A38" s="231">
        <v>9</v>
      </c>
      <c r="B38" s="232" t="s">
        <v>226</v>
      </c>
      <c r="C38" s="242" t="s">
        <v>227</v>
      </c>
      <c r="D38" s="233" t="s">
        <v>182</v>
      </c>
      <c r="E38" s="234">
        <v>157.01685000000001</v>
      </c>
      <c r="F38" s="235"/>
      <c r="G38" s="236">
        <f>ROUND(E38*F38,2)</f>
        <v>0</v>
      </c>
      <c r="H38" s="235"/>
      <c r="I38" s="236">
        <f>ROUND(E38*H38,2)</f>
        <v>0</v>
      </c>
      <c r="J38" s="235"/>
      <c r="K38" s="236">
        <f>ROUND(E38*J38,2)</f>
        <v>0</v>
      </c>
      <c r="L38" s="236">
        <v>15</v>
      </c>
      <c r="M38" s="236">
        <f>G38*(1+L38/100)</f>
        <v>0</v>
      </c>
      <c r="N38" s="234">
        <v>0</v>
      </c>
      <c r="O38" s="234">
        <f>ROUND(E38*N38,2)</f>
        <v>0</v>
      </c>
      <c r="P38" s="234">
        <v>0</v>
      </c>
      <c r="Q38" s="234">
        <f>ROUND(E38*P38,2)</f>
        <v>0</v>
      </c>
      <c r="R38" s="236" t="s">
        <v>183</v>
      </c>
      <c r="S38" s="236" t="s">
        <v>143</v>
      </c>
      <c r="T38" s="237" t="s">
        <v>143</v>
      </c>
      <c r="U38" s="222">
        <v>0.33</v>
      </c>
      <c r="V38" s="222">
        <f>ROUND(E38*U38,2)</f>
        <v>51.82</v>
      </c>
      <c r="W38" s="222"/>
      <c r="X38" s="222" t="s">
        <v>184</v>
      </c>
      <c r="Y38" s="222" t="s">
        <v>146</v>
      </c>
      <c r="Z38" s="212"/>
      <c r="AA38" s="212"/>
      <c r="AB38" s="212"/>
      <c r="AC38" s="212"/>
      <c r="AD38" s="212"/>
      <c r="AE38" s="212"/>
      <c r="AF38" s="212"/>
      <c r="AG38" s="212" t="s">
        <v>185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ht="33.75" outlineLevel="2" x14ac:dyDescent="0.2">
      <c r="A39" s="219"/>
      <c r="B39" s="220"/>
      <c r="C39" s="260" t="s">
        <v>228</v>
      </c>
      <c r="D39" s="252"/>
      <c r="E39" s="252"/>
      <c r="F39" s="252"/>
      <c r="G39" s="25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187</v>
      </c>
      <c r="AH39" s="212"/>
      <c r="AI39" s="212"/>
      <c r="AJ39" s="212"/>
      <c r="AK39" s="212"/>
      <c r="AL39" s="212"/>
      <c r="AM39" s="212"/>
      <c r="AN39" s="212"/>
      <c r="AO39" s="212"/>
      <c r="AP39" s="212"/>
      <c r="AQ39" s="212"/>
      <c r="AR39" s="212"/>
      <c r="AS39" s="212"/>
      <c r="AT39" s="212"/>
      <c r="AU39" s="212"/>
      <c r="AV39" s="212"/>
      <c r="AW39" s="212"/>
      <c r="AX39" s="212"/>
      <c r="AY39" s="212"/>
      <c r="AZ39" s="212"/>
      <c r="BA39" s="239" t="str">
        <f>C39</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9" s="212"/>
      <c r="BC39" s="212"/>
      <c r="BD39" s="212"/>
      <c r="BE39" s="212"/>
      <c r="BF39" s="212"/>
      <c r="BG39" s="212"/>
      <c r="BH39" s="212"/>
    </row>
    <row r="40" spans="1:60" outlineLevel="2" x14ac:dyDescent="0.2">
      <c r="A40" s="219"/>
      <c r="B40" s="220"/>
      <c r="C40" s="244" t="s">
        <v>229</v>
      </c>
      <c r="D40" s="240"/>
      <c r="E40" s="240"/>
      <c r="F40" s="240"/>
      <c r="G40" s="240"/>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148</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2" x14ac:dyDescent="0.2">
      <c r="A41" s="219"/>
      <c r="B41" s="220"/>
      <c r="C41" s="261" t="s">
        <v>230</v>
      </c>
      <c r="D41" s="248"/>
      <c r="E41" s="249"/>
      <c r="F41" s="222"/>
      <c r="G41" s="222"/>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189</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3" x14ac:dyDescent="0.2">
      <c r="A42" s="219"/>
      <c r="B42" s="220"/>
      <c r="C42" s="262" t="s">
        <v>231</v>
      </c>
      <c r="D42" s="250"/>
      <c r="E42" s="251"/>
      <c r="F42" s="222"/>
      <c r="G42" s="222"/>
      <c r="H42" s="222"/>
      <c r="I42" s="222"/>
      <c r="J42" s="222"/>
      <c r="K42" s="222"/>
      <c r="L42" s="222"/>
      <c r="M42" s="222"/>
      <c r="N42" s="221"/>
      <c r="O42" s="221"/>
      <c r="P42" s="221"/>
      <c r="Q42" s="221"/>
      <c r="R42" s="222"/>
      <c r="S42" s="222"/>
      <c r="T42" s="222"/>
      <c r="U42" s="222"/>
      <c r="V42" s="222"/>
      <c r="W42" s="222"/>
      <c r="X42" s="222"/>
      <c r="Y42" s="222"/>
      <c r="Z42" s="212"/>
      <c r="AA42" s="212"/>
      <c r="AB42" s="212"/>
      <c r="AC42" s="212"/>
      <c r="AD42" s="212"/>
      <c r="AE42" s="212"/>
      <c r="AF42" s="212"/>
      <c r="AG42" s="212" t="s">
        <v>189</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
      <c r="A43" s="219"/>
      <c r="B43" s="220"/>
      <c r="C43" s="263" t="s">
        <v>232</v>
      </c>
      <c r="D43" s="250"/>
      <c r="E43" s="251">
        <v>81.537940000000006</v>
      </c>
      <c r="F43" s="222"/>
      <c r="G43" s="22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189</v>
      </c>
      <c r="AH43" s="212">
        <v>2</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3" x14ac:dyDescent="0.2">
      <c r="A44" s="219"/>
      <c r="B44" s="220"/>
      <c r="C44" s="263" t="s">
        <v>233</v>
      </c>
      <c r="D44" s="250"/>
      <c r="E44" s="251">
        <v>106.31984</v>
      </c>
      <c r="F44" s="222"/>
      <c r="G44" s="222"/>
      <c r="H44" s="222"/>
      <c r="I44" s="222"/>
      <c r="J44" s="222"/>
      <c r="K44" s="222"/>
      <c r="L44" s="222"/>
      <c r="M44" s="222"/>
      <c r="N44" s="221"/>
      <c r="O44" s="221"/>
      <c r="P44" s="221"/>
      <c r="Q44" s="221"/>
      <c r="R44" s="222"/>
      <c r="S44" s="222"/>
      <c r="T44" s="222"/>
      <c r="U44" s="222"/>
      <c r="V44" s="222"/>
      <c r="W44" s="222"/>
      <c r="X44" s="222"/>
      <c r="Y44" s="222"/>
      <c r="Z44" s="212"/>
      <c r="AA44" s="212"/>
      <c r="AB44" s="212"/>
      <c r="AC44" s="212"/>
      <c r="AD44" s="212"/>
      <c r="AE44" s="212"/>
      <c r="AF44" s="212"/>
      <c r="AG44" s="212" t="s">
        <v>189</v>
      </c>
      <c r="AH44" s="212">
        <v>2</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3" x14ac:dyDescent="0.2">
      <c r="A45" s="219"/>
      <c r="B45" s="220"/>
      <c r="C45" s="263" t="s">
        <v>234</v>
      </c>
      <c r="D45" s="250"/>
      <c r="E45" s="251">
        <v>81.149919999999995</v>
      </c>
      <c r="F45" s="222"/>
      <c r="G45" s="222"/>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189</v>
      </c>
      <c r="AH45" s="212">
        <v>2</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3" x14ac:dyDescent="0.2">
      <c r="A46" s="219"/>
      <c r="B46" s="220"/>
      <c r="C46" s="263" t="s">
        <v>235</v>
      </c>
      <c r="D46" s="250"/>
      <c r="E46" s="251">
        <v>55.19</v>
      </c>
      <c r="F46" s="222"/>
      <c r="G46" s="222"/>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189</v>
      </c>
      <c r="AH46" s="212">
        <v>2</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3" x14ac:dyDescent="0.2">
      <c r="A47" s="219"/>
      <c r="B47" s="220"/>
      <c r="C47" s="263" t="s">
        <v>236</v>
      </c>
      <c r="D47" s="250"/>
      <c r="E47" s="251">
        <v>-1.3859999999999999</v>
      </c>
      <c r="F47" s="222"/>
      <c r="G47" s="222"/>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189</v>
      </c>
      <c r="AH47" s="212">
        <v>2</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
      <c r="A48" s="219"/>
      <c r="B48" s="220"/>
      <c r="C48" s="263" t="s">
        <v>237</v>
      </c>
      <c r="D48" s="250"/>
      <c r="E48" s="251">
        <v>-1.65</v>
      </c>
      <c r="F48" s="222"/>
      <c r="G48" s="222"/>
      <c r="H48" s="222"/>
      <c r="I48" s="222"/>
      <c r="J48" s="222"/>
      <c r="K48" s="222"/>
      <c r="L48" s="222"/>
      <c r="M48" s="222"/>
      <c r="N48" s="221"/>
      <c r="O48" s="221"/>
      <c r="P48" s="221"/>
      <c r="Q48" s="221"/>
      <c r="R48" s="222"/>
      <c r="S48" s="222"/>
      <c r="T48" s="222"/>
      <c r="U48" s="222"/>
      <c r="V48" s="222"/>
      <c r="W48" s="222"/>
      <c r="X48" s="222"/>
      <c r="Y48" s="222"/>
      <c r="Z48" s="212"/>
      <c r="AA48" s="212"/>
      <c r="AB48" s="212"/>
      <c r="AC48" s="212"/>
      <c r="AD48" s="212"/>
      <c r="AE48" s="212"/>
      <c r="AF48" s="212"/>
      <c r="AG48" s="212" t="s">
        <v>189</v>
      </c>
      <c r="AH48" s="212">
        <v>2</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
      <c r="A49" s="219"/>
      <c r="B49" s="220"/>
      <c r="C49" s="263" t="s">
        <v>238</v>
      </c>
      <c r="D49" s="250"/>
      <c r="E49" s="251">
        <v>-7.1280000000000001</v>
      </c>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189</v>
      </c>
      <c r="AH49" s="212">
        <v>2</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
      <c r="A50" s="219"/>
      <c r="B50" s="220"/>
      <c r="C50" s="262" t="s">
        <v>239</v>
      </c>
      <c r="D50" s="250"/>
      <c r="E50" s="251"/>
      <c r="F50" s="222"/>
      <c r="G50" s="222"/>
      <c r="H50" s="222"/>
      <c r="I50" s="222"/>
      <c r="J50" s="222"/>
      <c r="K50" s="222"/>
      <c r="L50" s="222"/>
      <c r="M50" s="222"/>
      <c r="N50" s="221"/>
      <c r="O50" s="221"/>
      <c r="P50" s="221"/>
      <c r="Q50" s="221"/>
      <c r="R50" s="222"/>
      <c r="S50" s="222"/>
      <c r="T50" s="222"/>
      <c r="U50" s="222"/>
      <c r="V50" s="222"/>
      <c r="W50" s="222"/>
      <c r="X50" s="222"/>
      <c r="Y50" s="222"/>
      <c r="Z50" s="212"/>
      <c r="AA50" s="212"/>
      <c r="AB50" s="212"/>
      <c r="AC50" s="212"/>
      <c r="AD50" s="212"/>
      <c r="AE50" s="212"/>
      <c r="AF50" s="212"/>
      <c r="AG50" s="212" t="s">
        <v>189</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3" x14ac:dyDescent="0.2">
      <c r="A51" s="219"/>
      <c r="B51" s="220"/>
      <c r="C51" s="261" t="s">
        <v>240</v>
      </c>
      <c r="D51" s="248"/>
      <c r="E51" s="249">
        <v>157.01685000000001</v>
      </c>
      <c r="F51" s="222"/>
      <c r="G51" s="222"/>
      <c r="H51" s="222"/>
      <c r="I51" s="222"/>
      <c r="J51" s="222"/>
      <c r="K51" s="222"/>
      <c r="L51" s="222"/>
      <c r="M51" s="222"/>
      <c r="N51" s="221"/>
      <c r="O51" s="221"/>
      <c r="P51" s="221"/>
      <c r="Q51" s="221"/>
      <c r="R51" s="222"/>
      <c r="S51" s="222"/>
      <c r="T51" s="222"/>
      <c r="U51" s="222"/>
      <c r="V51" s="222"/>
      <c r="W51" s="222"/>
      <c r="X51" s="222"/>
      <c r="Y51" s="222"/>
      <c r="Z51" s="212"/>
      <c r="AA51" s="212"/>
      <c r="AB51" s="212"/>
      <c r="AC51" s="212"/>
      <c r="AD51" s="212"/>
      <c r="AE51" s="212"/>
      <c r="AF51" s="212"/>
      <c r="AG51" s="212" t="s">
        <v>189</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31">
        <v>10</v>
      </c>
      <c r="B52" s="232" t="s">
        <v>241</v>
      </c>
      <c r="C52" s="242" t="s">
        <v>242</v>
      </c>
      <c r="D52" s="233" t="s">
        <v>182</v>
      </c>
      <c r="E52" s="234">
        <v>157.01685000000001</v>
      </c>
      <c r="F52" s="235"/>
      <c r="G52" s="236">
        <f>ROUND(E52*F52,2)</f>
        <v>0</v>
      </c>
      <c r="H52" s="235"/>
      <c r="I52" s="236">
        <f>ROUND(E52*H52,2)</f>
        <v>0</v>
      </c>
      <c r="J52" s="235"/>
      <c r="K52" s="236">
        <f>ROUND(E52*J52,2)</f>
        <v>0</v>
      </c>
      <c r="L52" s="236">
        <v>15</v>
      </c>
      <c r="M52" s="236">
        <f>G52*(1+L52/100)</f>
        <v>0</v>
      </c>
      <c r="N52" s="234">
        <v>0</v>
      </c>
      <c r="O52" s="234">
        <f>ROUND(E52*N52,2)</f>
        <v>0</v>
      </c>
      <c r="P52" s="234">
        <v>0</v>
      </c>
      <c r="Q52" s="234">
        <f>ROUND(E52*P52,2)</f>
        <v>0</v>
      </c>
      <c r="R52" s="236" t="s">
        <v>183</v>
      </c>
      <c r="S52" s="236" t="s">
        <v>143</v>
      </c>
      <c r="T52" s="237" t="s">
        <v>143</v>
      </c>
      <c r="U52" s="222">
        <v>0.37</v>
      </c>
      <c r="V52" s="222">
        <f>ROUND(E52*U52,2)</f>
        <v>58.1</v>
      </c>
      <c r="W52" s="222"/>
      <c r="X52" s="222" t="s">
        <v>184</v>
      </c>
      <c r="Y52" s="222" t="s">
        <v>146</v>
      </c>
      <c r="Z52" s="212"/>
      <c r="AA52" s="212"/>
      <c r="AB52" s="212"/>
      <c r="AC52" s="212"/>
      <c r="AD52" s="212"/>
      <c r="AE52" s="212"/>
      <c r="AF52" s="212"/>
      <c r="AG52" s="212" t="s">
        <v>185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ht="33.75" outlineLevel="2" x14ac:dyDescent="0.2">
      <c r="A53" s="219"/>
      <c r="B53" s="220"/>
      <c r="C53" s="260" t="s">
        <v>228</v>
      </c>
      <c r="D53" s="252"/>
      <c r="E53" s="252"/>
      <c r="F53" s="252"/>
      <c r="G53" s="25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187</v>
      </c>
      <c r="AH53" s="212"/>
      <c r="AI53" s="212"/>
      <c r="AJ53" s="212"/>
      <c r="AK53" s="212"/>
      <c r="AL53" s="212"/>
      <c r="AM53" s="212"/>
      <c r="AN53" s="212"/>
      <c r="AO53" s="212"/>
      <c r="AP53" s="212"/>
      <c r="AQ53" s="212"/>
      <c r="AR53" s="212"/>
      <c r="AS53" s="212"/>
      <c r="AT53" s="212"/>
      <c r="AU53" s="212"/>
      <c r="AV53" s="212"/>
      <c r="AW53" s="212"/>
      <c r="AX53" s="212"/>
      <c r="AY53" s="212"/>
      <c r="AZ53" s="212"/>
      <c r="BA53" s="239" t="str">
        <f>C53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53" s="212"/>
      <c r="BC53" s="212"/>
      <c r="BD53" s="212"/>
      <c r="BE53" s="212"/>
      <c r="BF53" s="212"/>
      <c r="BG53" s="212"/>
      <c r="BH53" s="212"/>
    </row>
    <row r="54" spans="1:60" outlineLevel="2" x14ac:dyDescent="0.2">
      <c r="A54" s="219"/>
      <c r="B54" s="220"/>
      <c r="C54" s="244" t="s">
        <v>229</v>
      </c>
      <c r="D54" s="240"/>
      <c r="E54" s="240"/>
      <c r="F54" s="240"/>
      <c r="G54" s="240"/>
      <c r="H54" s="222"/>
      <c r="I54" s="222"/>
      <c r="J54" s="222"/>
      <c r="K54" s="222"/>
      <c r="L54" s="222"/>
      <c r="M54" s="222"/>
      <c r="N54" s="221"/>
      <c r="O54" s="221"/>
      <c r="P54" s="221"/>
      <c r="Q54" s="221"/>
      <c r="R54" s="222"/>
      <c r="S54" s="222"/>
      <c r="T54" s="222"/>
      <c r="U54" s="222"/>
      <c r="V54" s="222"/>
      <c r="W54" s="222"/>
      <c r="X54" s="222"/>
      <c r="Y54" s="222"/>
      <c r="Z54" s="212"/>
      <c r="AA54" s="212"/>
      <c r="AB54" s="212"/>
      <c r="AC54" s="212"/>
      <c r="AD54" s="212"/>
      <c r="AE54" s="212"/>
      <c r="AF54" s="212"/>
      <c r="AG54" s="212" t="s">
        <v>148</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2" x14ac:dyDescent="0.2">
      <c r="A55" s="219"/>
      <c r="B55" s="220"/>
      <c r="C55" s="261" t="s">
        <v>230</v>
      </c>
      <c r="D55" s="248"/>
      <c r="E55" s="249"/>
      <c r="F55" s="222"/>
      <c r="G55" s="222"/>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189</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3" x14ac:dyDescent="0.2">
      <c r="A56" s="219"/>
      <c r="B56" s="220"/>
      <c r="C56" s="262" t="s">
        <v>231</v>
      </c>
      <c r="D56" s="250"/>
      <c r="E56" s="251"/>
      <c r="F56" s="222"/>
      <c r="G56" s="222"/>
      <c r="H56" s="222"/>
      <c r="I56" s="222"/>
      <c r="J56" s="222"/>
      <c r="K56" s="222"/>
      <c r="L56" s="222"/>
      <c r="M56" s="222"/>
      <c r="N56" s="221"/>
      <c r="O56" s="221"/>
      <c r="P56" s="221"/>
      <c r="Q56" s="221"/>
      <c r="R56" s="222"/>
      <c r="S56" s="222"/>
      <c r="T56" s="222"/>
      <c r="U56" s="222"/>
      <c r="V56" s="222"/>
      <c r="W56" s="222"/>
      <c r="X56" s="222"/>
      <c r="Y56" s="222"/>
      <c r="Z56" s="212"/>
      <c r="AA56" s="212"/>
      <c r="AB56" s="212"/>
      <c r="AC56" s="212"/>
      <c r="AD56" s="212"/>
      <c r="AE56" s="212"/>
      <c r="AF56" s="212"/>
      <c r="AG56" s="212" t="s">
        <v>189</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
      <c r="A57" s="219"/>
      <c r="B57" s="220"/>
      <c r="C57" s="263" t="s">
        <v>232</v>
      </c>
      <c r="D57" s="250"/>
      <c r="E57" s="251">
        <v>81.537940000000006</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189</v>
      </c>
      <c r="AH57" s="212">
        <v>2</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3" x14ac:dyDescent="0.2">
      <c r="A58" s="219"/>
      <c r="B58" s="220"/>
      <c r="C58" s="263" t="s">
        <v>233</v>
      </c>
      <c r="D58" s="250"/>
      <c r="E58" s="251">
        <v>106.31984</v>
      </c>
      <c r="F58" s="222"/>
      <c r="G58" s="222"/>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189</v>
      </c>
      <c r="AH58" s="212">
        <v>2</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3" x14ac:dyDescent="0.2">
      <c r="A59" s="219"/>
      <c r="B59" s="220"/>
      <c r="C59" s="263" t="s">
        <v>234</v>
      </c>
      <c r="D59" s="250"/>
      <c r="E59" s="251">
        <v>81.149919999999995</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189</v>
      </c>
      <c r="AH59" s="212">
        <v>2</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63" t="s">
        <v>235</v>
      </c>
      <c r="D60" s="250"/>
      <c r="E60" s="251">
        <v>55.19</v>
      </c>
      <c r="F60" s="222"/>
      <c r="G60" s="222"/>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189</v>
      </c>
      <c r="AH60" s="212">
        <v>2</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63" t="s">
        <v>236</v>
      </c>
      <c r="D61" s="250"/>
      <c r="E61" s="251">
        <v>-1.3859999999999999</v>
      </c>
      <c r="F61" s="222"/>
      <c r="G61" s="222"/>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189</v>
      </c>
      <c r="AH61" s="212">
        <v>2</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3" x14ac:dyDescent="0.2">
      <c r="A62" s="219"/>
      <c r="B62" s="220"/>
      <c r="C62" s="263" t="s">
        <v>237</v>
      </c>
      <c r="D62" s="250"/>
      <c r="E62" s="251">
        <v>-1.65</v>
      </c>
      <c r="F62" s="222"/>
      <c r="G62" s="222"/>
      <c r="H62" s="222"/>
      <c r="I62" s="222"/>
      <c r="J62" s="222"/>
      <c r="K62" s="222"/>
      <c r="L62" s="222"/>
      <c r="M62" s="222"/>
      <c r="N62" s="221"/>
      <c r="O62" s="221"/>
      <c r="P62" s="221"/>
      <c r="Q62" s="221"/>
      <c r="R62" s="222"/>
      <c r="S62" s="222"/>
      <c r="T62" s="222"/>
      <c r="U62" s="222"/>
      <c r="V62" s="222"/>
      <c r="W62" s="222"/>
      <c r="X62" s="222"/>
      <c r="Y62" s="222"/>
      <c r="Z62" s="212"/>
      <c r="AA62" s="212"/>
      <c r="AB62" s="212"/>
      <c r="AC62" s="212"/>
      <c r="AD62" s="212"/>
      <c r="AE62" s="212"/>
      <c r="AF62" s="212"/>
      <c r="AG62" s="212" t="s">
        <v>189</v>
      </c>
      <c r="AH62" s="212">
        <v>2</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3" x14ac:dyDescent="0.2">
      <c r="A63" s="219"/>
      <c r="B63" s="220"/>
      <c r="C63" s="263" t="s">
        <v>238</v>
      </c>
      <c r="D63" s="250"/>
      <c r="E63" s="251">
        <v>-7.1280000000000001</v>
      </c>
      <c r="F63" s="222"/>
      <c r="G63" s="222"/>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189</v>
      </c>
      <c r="AH63" s="212">
        <v>2</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3" x14ac:dyDescent="0.2">
      <c r="A64" s="219"/>
      <c r="B64" s="220"/>
      <c r="C64" s="262" t="s">
        <v>239</v>
      </c>
      <c r="D64" s="250"/>
      <c r="E64" s="251"/>
      <c r="F64" s="222"/>
      <c r="G64" s="222"/>
      <c r="H64" s="222"/>
      <c r="I64" s="222"/>
      <c r="J64" s="222"/>
      <c r="K64" s="222"/>
      <c r="L64" s="222"/>
      <c r="M64" s="222"/>
      <c r="N64" s="221"/>
      <c r="O64" s="221"/>
      <c r="P64" s="221"/>
      <c r="Q64" s="221"/>
      <c r="R64" s="222"/>
      <c r="S64" s="222"/>
      <c r="T64" s="222"/>
      <c r="U64" s="222"/>
      <c r="V64" s="222"/>
      <c r="W64" s="222"/>
      <c r="X64" s="222"/>
      <c r="Y64" s="222"/>
      <c r="Z64" s="212"/>
      <c r="AA64" s="212"/>
      <c r="AB64" s="212"/>
      <c r="AC64" s="212"/>
      <c r="AD64" s="212"/>
      <c r="AE64" s="212"/>
      <c r="AF64" s="212"/>
      <c r="AG64" s="212" t="s">
        <v>189</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3" x14ac:dyDescent="0.2">
      <c r="A65" s="219"/>
      <c r="B65" s="220"/>
      <c r="C65" s="261" t="s">
        <v>243</v>
      </c>
      <c r="D65" s="248"/>
      <c r="E65" s="249">
        <v>157.01685000000001</v>
      </c>
      <c r="F65" s="222"/>
      <c r="G65" s="222"/>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189</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31">
        <v>11</v>
      </c>
      <c r="B66" s="232" t="s">
        <v>244</v>
      </c>
      <c r="C66" s="242" t="s">
        <v>245</v>
      </c>
      <c r="D66" s="233" t="s">
        <v>182</v>
      </c>
      <c r="E66" s="234">
        <v>314.03370000000001</v>
      </c>
      <c r="F66" s="235"/>
      <c r="G66" s="236">
        <f>ROUND(E66*F66,2)</f>
        <v>0</v>
      </c>
      <c r="H66" s="235"/>
      <c r="I66" s="236">
        <f>ROUND(E66*H66,2)</f>
        <v>0</v>
      </c>
      <c r="J66" s="235"/>
      <c r="K66" s="236">
        <f>ROUND(E66*J66,2)</f>
        <v>0</v>
      </c>
      <c r="L66" s="236">
        <v>15</v>
      </c>
      <c r="M66" s="236">
        <f>G66*(1+L66/100)</f>
        <v>0</v>
      </c>
      <c r="N66" s="234">
        <v>0</v>
      </c>
      <c r="O66" s="234">
        <f>ROUND(E66*N66,2)</f>
        <v>0</v>
      </c>
      <c r="P66" s="234">
        <v>0</v>
      </c>
      <c r="Q66" s="234">
        <f>ROUND(E66*P66,2)</f>
        <v>0</v>
      </c>
      <c r="R66" s="236" t="s">
        <v>183</v>
      </c>
      <c r="S66" s="236" t="s">
        <v>143</v>
      </c>
      <c r="T66" s="237" t="s">
        <v>143</v>
      </c>
      <c r="U66" s="222">
        <v>0.63</v>
      </c>
      <c r="V66" s="222">
        <f>ROUND(E66*U66,2)</f>
        <v>197.84</v>
      </c>
      <c r="W66" s="222"/>
      <c r="X66" s="222" t="s">
        <v>184</v>
      </c>
      <c r="Y66" s="222" t="s">
        <v>146</v>
      </c>
      <c r="Z66" s="212"/>
      <c r="AA66" s="212"/>
      <c r="AB66" s="212"/>
      <c r="AC66" s="212"/>
      <c r="AD66" s="212"/>
      <c r="AE66" s="212"/>
      <c r="AF66" s="212"/>
      <c r="AG66" s="212" t="s">
        <v>185</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2" x14ac:dyDescent="0.2">
      <c r="A67" s="219"/>
      <c r="B67" s="220"/>
      <c r="C67" s="260" t="s">
        <v>246</v>
      </c>
      <c r="D67" s="252"/>
      <c r="E67" s="252"/>
      <c r="F67" s="252"/>
      <c r="G67" s="252"/>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187</v>
      </c>
      <c r="AH67" s="212"/>
      <c r="AI67" s="212"/>
      <c r="AJ67" s="212"/>
      <c r="AK67" s="212"/>
      <c r="AL67" s="212"/>
      <c r="AM67" s="212"/>
      <c r="AN67" s="212"/>
      <c r="AO67" s="212"/>
      <c r="AP67" s="212"/>
      <c r="AQ67" s="212"/>
      <c r="AR67" s="212"/>
      <c r="AS67" s="212"/>
      <c r="AT67" s="212"/>
      <c r="AU67" s="212"/>
      <c r="AV67" s="212"/>
      <c r="AW67" s="212"/>
      <c r="AX67" s="212"/>
      <c r="AY67" s="212"/>
      <c r="AZ67" s="212"/>
      <c r="BA67" s="239" t="str">
        <f>C67</f>
        <v>bez naložení do dopravní nádoby, ale s vyprázdněním dopravní nádoby na hromadu nebo na dopravní prostředek,</v>
      </c>
      <c r="BB67" s="212"/>
      <c r="BC67" s="212"/>
      <c r="BD67" s="212"/>
      <c r="BE67" s="212"/>
      <c r="BF67" s="212"/>
      <c r="BG67" s="212"/>
      <c r="BH67" s="212"/>
    </row>
    <row r="68" spans="1:60" outlineLevel="2" x14ac:dyDescent="0.2">
      <c r="A68" s="219"/>
      <c r="B68" s="220"/>
      <c r="C68" s="261" t="s">
        <v>247</v>
      </c>
      <c r="D68" s="248"/>
      <c r="E68" s="249">
        <v>157.01685000000001</v>
      </c>
      <c r="F68" s="222"/>
      <c r="G68" s="222"/>
      <c r="H68" s="222"/>
      <c r="I68" s="222"/>
      <c r="J68" s="222"/>
      <c r="K68" s="222"/>
      <c r="L68" s="222"/>
      <c r="M68" s="222"/>
      <c r="N68" s="221"/>
      <c r="O68" s="221"/>
      <c r="P68" s="221"/>
      <c r="Q68" s="221"/>
      <c r="R68" s="222"/>
      <c r="S68" s="222"/>
      <c r="T68" s="222"/>
      <c r="U68" s="222"/>
      <c r="V68" s="222"/>
      <c r="W68" s="222"/>
      <c r="X68" s="222"/>
      <c r="Y68" s="222"/>
      <c r="Z68" s="212"/>
      <c r="AA68" s="212"/>
      <c r="AB68" s="212"/>
      <c r="AC68" s="212"/>
      <c r="AD68" s="212"/>
      <c r="AE68" s="212"/>
      <c r="AF68" s="212"/>
      <c r="AG68" s="212" t="s">
        <v>189</v>
      </c>
      <c r="AH68" s="212">
        <v>5</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3" x14ac:dyDescent="0.2">
      <c r="A69" s="219"/>
      <c r="B69" s="220"/>
      <c r="C69" s="261" t="s">
        <v>248</v>
      </c>
      <c r="D69" s="248"/>
      <c r="E69" s="249">
        <v>157.01685000000001</v>
      </c>
      <c r="F69" s="222"/>
      <c r="G69" s="22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189</v>
      </c>
      <c r="AH69" s="212">
        <v>5</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ht="22.5" outlineLevel="1" x14ac:dyDescent="0.2">
      <c r="A70" s="231">
        <v>12</v>
      </c>
      <c r="B70" s="232" t="s">
        <v>249</v>
      </c>
      <c r="C70" s="242" t="s">
        <v>250</v>
      </c>
      <c r="D70" s="233" t="s">
        <v>182</v>
      </c>
      <c r="E70" s="234">
        <v>295.13153999999997</v>
      </c>
      <c r="F70" s="235"/>
      <c r="G70" s="236">
        <f>ROUND(E70*F70,2)</f>
        <v>0</v>
      </c>
      <c r="H70" s="235"/>
      <c r="I70" s="236">
        <f>ROUND(E70*H70,2)</f>
        <v>0</v>
      </c>
      <c r="J70" s="235"/>
      <c r="K70" s="236">
        <f>ROUND(E70*J70,2)</f>
        <v>0</v>
      </c>
      <c r="L70" s="236">
        <v>15</v>
      </c>
      <c r="M70" s="236">
        <f>G70*(1+L70/100)</f>
        <v>0</v>
      </c>
      <c r="N70" s="234">
        <v>0</v>
      </c>
      <c r="O70" s="234">
        <f>ROUND(E70*N70,2)</f>
        <v>0</v>
      </c>
      <c r="P70" s="234">
        <v>0</v>
      </c>
      <c r="Q70" s="234">
        <f>ROUND(E70*P70,2)</f>
        <v>0</v>
      </c>
      <c r="R70" s="236" t="s">
        <v>183</v>
      </c>
      <c r="S70" s="236" t="s">
        <v>143</v>
      </c>
      <c r="T70" s="237" t="s">
        <v>143</v>
      </c>
      <c r="U70" s="222">
        <v>0.01</v>
      </c>
      <c r="V70" s="222">
        <f>ROUND(E70*U70,2)</f>
        <v>2.95</v>
      </c>
      <c r="W70" s="222"/>
      <c r="X70" s="222" t="s">
        <v>184</v>
      </c>
      <c r="Y70" s="222" t="s">
        <v>146</v>
      </c>
      <c r="Z70" s="212"/>
      <c r="AA70" s="212"/>
      <c r="AB70" s="212"/>
      <c r="AC70" s="212"/>
      <c r="AD70" s="212"/>
      <c r="AE70" s="212"/>
      <c r="AF70" s="212"/>
      <c r="AG70" s="212" t="s">
        <v>185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2" x14ac:dyDescent="0.2">
      <c r="A71" s="219"/>
      <c r="B71" s="220"/>
      <c r="C71" s="260" t="s">
        <v>251</v>
      </c>
      <c r="D71" s="252"/>
      <c r="E71" s="252"/>
      <c r="F71" s="252"/>
      <c r="G71" s="25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187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2" x14ac:dyDescent="0.2">
      <c r="A72" s="219"/>
      <c r="B72" s="220"/>
      <c r="C72" s="261" t="s">
        <v>252</v>
      </c>
      <c r="D72" s="248"/>
      <c r="E72" s="249"/>
      <c r="F72" s="222"/>
      <c r="G72" s="222"/>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189</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3" x14ac:dyDescent="0.2">
      <c r="A73" s="219"/>
      <c r="B73" s="220"/>
      <c r="C73" s="261" t="s">
        <v>253</v>
      </c>
      <c r="D73" s="248"/>
      <c r="E73" s="249">
        <v>9.4520999999999997</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189</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61" t="s">
        <v>254</v>
      </c>
      <c r="D74" s="248"/>
      <c r="E74" s="249">
        <v>12.760350000000001</v>
      </c>
      <c r="F74" s="222"/>
      <c r="G74" s="222"/>
      <c r="H74" s="222"/>
      <c r="I74" s="222"/>
      <c r="J74" s="222"/>
      <c r="K74" s="222"/>
      <c r="L74" s="222"/>
      <c r="M74" s="222"/>
      <c r="N74" s="221"/>
      <c r="O74" s="221"/>
      <c r="P74" s="221"/>
      <c r="Q74" s="221"/>
      <c r="R74" s="222"/>
      <c r="S74" s="222"/>
      <c r="T74" s="222"/>
      <c r="U74" s="222"/>
      <c r="V74" s="222"/>
      <c r="W74" s="222"/>
      <c r="X74" s="222"/>
      <c r="Y74" s="222"/>
      <c r="Z74" s="212"/>
      <c r="AA74" s="212"/>
      <c r="AB74" s="212"/>
      <c r="AC74" s="212"/>
      <c r="AD74" s="212"/>
      <c r="AE74" s="212"/>
      <c r="AF74" s="212"/>
      <c r="AG74" s="212" t="s">
        <v>189</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3" x14ac:dyDescent="0.2">
      <c r="A75" s="219"/>
      <c r="B75" s="220"/>
      <c r="C75" s="261" t="s">
        <v>255</v>
      </c>
      <c r="D75" s="248"/>
      <c r="E75" s="249">
        <v>5.4924999999999997</v>
      </c>
      <c r="F75" s="222"/>
      <c r="G75" s="22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189</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3" x14ac:dyDescent="0.2">
      <c r="A76" s="219"/>
      <c r="B76" s="220"/>
      <c r="C76" s="261" t="s">
        <v>256</v>
      </c>
      <c r="D76" s="248"/>
      <c r="E76" s="249">
        <v>20.925219999999999</v>
      </c>
      <c r="F76" s="222"/>
      <c r="G76" s="222"/>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189</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3" x14ac:dyDescent="0.2">
      <c r="A77" s="219"/>
      <c r="B77" s="220"/>
      <c r="C77" s="261" t="s">
        <v>257</v>
      </c>
      <c r="D77" s="248"/>
      <c r="E77" s="249">
        <v>17.55001</v>
      </c>
      <c r="F77" s="222"/>
      <c r="G77" s="222"/>
      <c r="H77" s="222"/>
      <c r="I77" s="222"/>
      <c r="J77" s="222"/>
      <c r="K77" s="222"/>
      <c r="L77" s="222"/>
      <c r="M77" s="222"/>
      <c r="N77" s="221"/>
      <c r="O77" s="221"/>
      <c r="P77" s="221"/>
      <c r="Q77" s="221"/>
      <c r="R77" s="222"/>
      <c r="S77" s="222"/>
      <c r="T77" s="222"/>
      <c r="U77" s="222"/>
      <c r="V77" s="222"/>
      <c r="W77" s="222"/>
      <c r="X77" s="222"/>
      <c r="Y77" s="222"/>
      <c r="Z77" s="212"/>
      <c r="AA77" s="212"/>
      <c r="AB77" s="212"/>
      <c r="AC77" s="212"/>
      <c r="AD77" s="212"/>
      <c r="AE77" s="212"/>
      <c r="AF77" s="212"/>
      <c r="AG77" s="212" t="s">
        <v>189</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3" x14ac:dyDescent="0.2">
      <c r="A78" s="219"/>
      <c r="B78" s="220"/>
      <c r="C78" s="261" t="s">
        <v>258</v>
      </c>
      <c r="D78" s="248"/>
      <c r="E78" s="249">
        <v>228.95135999999999</v>
      </c>
      <c r="F78" s="222"/>
      <c r="G78" s="222"/>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189</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ht="22.5" outlineLevel="1" x14ac:dyDescent="0.2">
      <c r="A79" s="231">
        <v>13</v>
      </c>
      <c r="B79" s="232" t="s">
        <v>259</v>
      </c>
      <c r="C79" s="242" t="s">
        <v>260</v>
      </c>
      <c r="D79" s="233" t="s">
        <v>182</v>
      </c>
      <c r="E79" s="234">
        <v>5607.4992599999996</v>
      </c>
      <c r="F79" s="235"/>
      <c r="G79" s="236">
        <f>ROUND(E79*F79,2)</f>
        <v>0</v>
      </c>
      <c r="H79" s="235"/>
      <c r="I79" s="236">
        <f>ROUND(E79*H79,2)</f>
        <v>0</v>
      </c>
      <c r="J79" s="235"/>
      <c r="K79" s="236">
        <f>ROUND(E79*J79,2)</f>
        <v>0</v>
      </c>
      <c r="L79" s="236">
        <v>15</v>
      </c>
      <c r="M79" s="236">
        <f>G79*(1+L79/100)</f>
        <v>0</v>
      </c>
      <c r="N79" s="234">
        <v>0</v>
      </c>
      <c r="O79" s="234">
        <f>ROUND(E79*N79,2)</f>
        <v>0</v>
      </c>
      <c r="P79" s="234">
        <v>0</v>
      </c>
      <c r="Q79" s="234">
        <f>ROUND(E79*P79,2)</f>
        <v>0</v>
      </c>
      <c r="R79" s="236" t="s">
        <v>183</v>
      </c>
      <c r="S79" s="236" t="s">
        <v>143</v>
      </c>
      <c r="T79" s="237" t="s">
        <v>143</v>
      </c>
      <c r="U79" s="222">
        <v>0</v>
      </c>
      <c r="V79" s="222">
        <f>ROUND(E79*U79,2)</f>
        <v>0</v>
      </c>
      <c r="W79" s="222"/>
      <c r="X79" s="222" t="s">
        <v>184</v>
      </c>
      <c r="Y79" s="222" t="s">
        <v>146</v>
      </c>
      <c r="Z79" s="212"/>
      <c r="AA79" s="212"/>
      <c r="AB79" s="212"/>
      <c r="AC79" s="212"/>
      <c r="AD79" s="212"/>
      <c r="AE79" s="212"/>
      <c r="AF79" s="212"/>
      <c r="AG79" s="212" t="s">
        <v>185</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2" x14ac:dyDescent="0.2">
      <c r="A80" s="219"/>
      <c r="B80" s="220"/>
      <c r="C80" s="260" t="s">
        <v>251</v>
      </c>
      <c r="D80" s="252"/>
      <c r="E80" s="252"/>
      <c r="F80" s="252"/>
      <c r="G80" s="252"/>
      <c r="H80" s="222"/>
      <c r="I80" s="222"/>
      <c r="J80" s="222"/>
      <c r="K80" s="222"/>
      <c r="L80" s="222"/>
      <c r="M80" s="222"/>
      <c r="N80" s="221"/>
      <c r="O80" s="221"/>
      <c r="P80" s="221"/>
      <c r="Q80" s="221"/>
      <c r="R80" s="222"/>
      <c r="S80" s="222"/>
      <c r="T80" s="222"/>
      <c r="U80" s="222"/>
      <c r="V80" s="222"/>
      <c r="W80" s="222"/>
      <c r="X80" s="222"/>
      <c r="Y80" s="222"/>
      <c r="Z80" s="212"/>
      <c r="AA80" s="212"/>
      <c r="AB80" s="212"/>
      <c r="AC80" s="212"/>
      <c r="AD80" s="212"/>
      <c r="AE80" s="212"/>
      <c r="AF80" s="212"/>
      <c r="AG80" s="212" t="s">
        <v>187</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2" x14ac:dyDescent="0.2">
      <c r="A81" s="219"/>
      <c r="B81" s="220"/>
      <c r="C81" s="261" t="s">
        <v>261</v>
      </c>
      <c r="D81" s="248"/>
      <c r="E81" s="249">
        <v>5607.4992599999996</v>
      </c>
      <c r="F81" s="222"/>
      <c r="G81" s="222"/>
      <c r="H81" s="222"/>
      <c r="I81" s="222"/>
      <c r="J81" s="222"/>
      <c r="K81" s="222"/>
      <c r="L81" s="222"/>
      <c r="M81" s="222"/>
      <c r="N81" s="221"/>
      <c r="O81" s="221"/>
      <c r="P81" s="221"/>
      <c r="Q81" s="221"/>
      <c r="R81" s="222"/>
      <c r="S81" s="222"/>
      <c r="T81" s="222"/>
      <c r="U81" s="222"/>
      <c r="V81" s="222"/>
      <c r="W81" s="222"/>
      <c r="X81" s="222"/>
      <c r="Y81" s="222"/>
      <c r="Z81" s="212"/>
      <c r="AA81" s="212"/>
      <c r="AB81" s="212"/>
      <c r="AC81" s="212"/>
      <c r="AD81" s="212"/>
      <c r="AE81" s="212"/>
      <c r="AF81" s="212"/>
      <c r="AG81" s="212" t="s">
        <v>189</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53">
        <v>14</v>
      </c>
      <c r="B82" s="254" t="s">
        <v>262</v>
      </c>
      <c r="C82" s="264" t="s">
        <v>263</v>
      </c>
      <c r="D82" s="255" t="s">
        <v>182</v>
      </c>
      <c r="E82" s="256">
        <v>295.13153999999997</v>
      </c>
      <c r="F82" s="257"/>
      <c r="G82" s="258">
        <f>ROUND(E82*F82,2)</f>
        <v>0</v>
      </c>
      <c r="H82" s="257"/>
      <c r="I82" s="258">
        <f>ROUND(E82*H82,2)</f>
        <v>0</v>
      </c>
      <c r="J82" s="257"/>
      <c r="K82" s="258">
        <f>ROUND(E82*J82,2)</f>
        <v>0</v>
      </c>
      <c r="L82" s="258">
        <v>15</v>
      </c>
      <c r="M82" s="258">
        <f>G82*(1+L82/100)</f>
        <v>0</v>
      </c>
      <c r="N82" s="256">
        <v>0</v>
      </c>
      <c r="O82" s="256">
        <f>ROUND(E82*N82,2)</f>
        <v>0</v>
      </c>
      <c r="P82" s="256">
        <v>0</v>
      </c>
      <c r="Q82" s="256">
        <f>ROUND(E82*P82,2)</f>
        <v>0</v>
      </c>
      <c r="R82" s="258" t="s">
        <v>183</v>
      </c>
      <c r="S82" s="258" t="s">
        <v>143</v>
      </c>
      <c r="T82" s="259" t="s">
        <v>143</v>
      </c>
      <c r="U82" s="222">
        <v>0</v>
      </c>
      <c r="V82" s="222">
        <f>ROUND(E82*U82,2)</f>
        <v>0</v>
      </c>
      <c r="W82" s="222"/>
      <c r="X82" s="222" t="s">
        <v>184</v>
      </c>
      <c r="Y82" s="222" t="s">
        <v>146</v>
      </c>
      <c r="Z82" s="212"/>
      <c r="AA82" s="212"/>
      <c r="AB82" s="212"/>
      <c r="AC82" s="212"/>
      <c r="AD82" s="212"/>
      <c r="AE82" s="212"/>
      <c r="AF82" s="212"/>
      <c r="AG82" s="212" t="s">
        <v>185</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x14ac:dyDescent="0.2">
      <c r="A83" s="224" t="s">
        <v>138</v>
      </c>
      <c r="B83" s="225" t="s">
        <v>77</v>
      </c>
      <c r="C83" s="241" t="s">
        <v>78</v>
      </c>
      <c r="D83" s="226"/>
      <c r="E83" s="227"/>
      <c r="F83" s="228"/>
      <c r="G83" s="228">
        <f>SUMIF(AG84:AG93,"&lt;&gt;NOR",G84:G93)</f>
        <v>0</v>
      </c>
      <c r="H83" s="228"/>
      <c r="I83" s="228">
        <f>SUM(I84:I93)</f>
        <v>0</v>
      </c>
      <c r="J83" s="228"/>
      <c r="K83" s="228">
        <f>SUM(K84:K93)</f>
        <v>0</v>
      </c>
      <c r="L83" s="228"/>
      <c r="M83" s="228">
        <f>SUM(M84:M93)</f>
        <v>0</v>
      </c>
      <c r="N83" s="227"/>
      <c r="O83" s="227">
        <f>SUM(O84:O93)</f>
        <v>0</v>
      </c>
      <c r="P83" s="227"/>
      <c r="Q83" s="227">
        <f>SUM(Q84:Q93)</f>
        <v>0</v>
      </c>
      <c r="R83" s="228"/>
      <c r="S83" s="228"/>
      <c r="T83" s="229"/>
      <c r="U83" s="223"/>
      <c r="V83" s="223">
        <f>SUM(V84:V93)</f>
        <v>165.3</v>
      </c>
      <c r="W83" s="223"/>
      <c r="X83" s="223"/>
      <c r="Y83" s="223"/>
      <c r="AG83" t="s">
        <v>139</v>
      </c>
    </row>
    <row r="84" spans="1:60" ht="22.5" outlineLevel="1" x14ac:dyDescent="0.2">
      <c r="A84" s="231">
        <v>15</v>
      </c>
      <c r="B84" s="232" t="s">
        <v>264</v>
      </c>
      <c r="C84" s="242" t="s">
        <v>265</v>
      </c>
      <c r="D84" s="233" t="s">
        <v>266</v>
      </c>
      <c r="E84" s="234">
        <v>29</v>
      </c>
      <c r="F84" s="235"/>
      <c r="G84" s="236">
        <f>ROUND(E84*F84,2)</f>
        <v>0</v>
      </c>
      <c r="H84" s="235"/>
      <c r="I84" s="236">
        <f>ROUND(E84*H84,2)</f>
        <v>0</v>
      </c>
      <c r="J84" s="235"/>
      <c r="K84" s="236">
        <f>ROUND(E84*J84,2)</f>
        <v>0</v>
      </c>
      <c r="L84" s="236">
        <v>15</v>
      </c>
      <c r="M84" s="236">
        <f>G84*(1+L84/100)</f>
        <v>0</v>
      </c>
      <c r="N84" s="234">
        <v>0</v>
      </c>
      <c r="O84" s="234">
        <f>ROUND(E84*N84,2)</f>
        <v>0</v>
      </c>
      <c r="P84" s="234">
        <v>0</v>
      </c>
      <c r="Q84" s="234">
        <f>ROUND(E84*P84,2)</f>
        <v>0</v>
      </c>
      <c r="R84" s="236" t="s">
        <v>183</v>
      </c>
      <c r="S84" s="236" t="s">
        <v>143</v>
      </c>
      <c r="T84" s="237" t="s">
        <v>143</v>
      </c>
      <c r="U84" s="222">
        <v>2.86</v>
      </c>
      <c r="V84" s="222">
        <f>ROUND(E84*U84,2)</f>
        <v>82.94</v>
      </c>
      <c r="W84" s="222"/>
      <c r="X84" s="222" t="s">
        <v>184</v>
      </c>
      <c r="Y84" s="222" t="s">
        <v>146</v>
      </c>
      <c r="Z84" s="212"/>
      <c r="AA84" s="212"/>
      <c r="AB84" s="212"/>
      <c r="AC84" s="212"/>
      <c r="AD84" s="212"/>
      <c r="AE84" s="212"/>
      <c r="AF84" s="212"/>
      <c r="AG84" s="212" t="s">
        <v>185</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2" x14ac:dyDescent="0.2">
      <c r="A85" s="219"/>
      <c r="B85" s="220"/>
      <c r="C85" s="260" t="s">
        <v>267</v>
      </c>
      <c r="D85" s="252"/>
      <c r="E85" s="252"/>
      <c r="F85" s="252"/>
      <c r="G85" s="252"/>
      <c r="H85" s="222"/>
      <c r="I85" s="222"/>
      <c r="J85" s="222"/>
      <c r="K85" s="222"/>
      <c r="L85" s="222"/>
      <c r="M85" s="222"/>
      <c r="N85" s="221"/>
      <c r="O85" s="221"/>
      <c r="P85" s="221"/>
      <c r="Q85" s="221"/>
      <c r="R85" s="222"/>
      <c r="S85" s="222"/>
      <c r="T85" s="222"/>
      <c r="U85" s="222"/>
      <c r="V85" s="222"/>
      <c r="W85" s="222"/>
      <c r="X85" s="222"/>
      <c r="Y85" s="222"/>
      <c r="Z85" s="212"/>
      <c r="AA85" s="212"/>
      <c r="AB85" s="212"/>
      <c r="AC85" s="212"/>
      <c r="AD85" s="212"/>
      <c r="AE85" s="212"/>
      <c r="AF85" s="212"/>
      <c r="AG85" s="212" t="s">
        <v>187</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2" x14ac:dyDescent="0.2">
      <c r="A86" s="219"/>
      <c r="B86" s="220"/>
      <c r="C86" s="261" t="s">
        <v>230</v>
      </c>
      <c r="D86" s="248"/>
      <c r="E86" s="249"/>
      <c r="F86" s="222"/>
      <c r="G86" s="222"/>
      <c r="H86" s="222"/>
      <c r="I86" s="222"/>
      <c r="J86" s="222"/>
      <c r="K86" s="222"/>
      <c r="L86" s="222"/>
      <c r="M86" s="222"/>
      <c r="N86" s="221"/>
      <c r="O86" s="221"/>
      <c r="P86" s="221"/>
      <c r="Q86" s="221"/>
      <c r="R86" s="222"/>
      <c r="S86" s="222"/>
      <c r="T86" s="222"/>
      <c r="U86" s="222"/>
      <c r="V86" s="222"/>
      <c r="W86" s="222"/>
      <c r="X86" s="222"/>
      <c r="Y86" s="222"/>
      <c r="Z86" s="212"/>
      <c r="AA86" s="212"/>
      <c r="AB86" s="212"/>
      <c r="AC86" s="212"/>
      <c r="AD86" s="212"/>
      <c r="AE86" s="212"/>
      <c r="AF86" s="212"/>
      <c r="AG86" s="212" t="s">
        <v>189</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3" x14ac:dyDescent="0.2">
      <c r="A87" s="219"/>
      <c r="B87" s="220"/>
      <c r="C87" s="261" t="s">
        <v>268</v>
      </c>
      <c r="D87" s="248"/>
      <c r="E87" s="249">
        <v>7</v>
      </c>
      <c r="F87" s="222"/>
      <c r="G87" s="22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189</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3" x14ac:dyDescent="0.2">
      <c r="A88" s="219"/>
      <c r="B88" s="220"/>
      <c r="C88" s="261" t="s">
        <v>269</v>
      </c>
      <c r="D88" s="248"/>
      <c r="E88" s="249">
        <v>8</v>
      </c>
      <c r="F88" s="222"/>
      <c r="G88" s="222"/>
      <c r="H88" s="222"/>
      <c r="I88" s="222"/>
      <c r="J88" s="222"/>
      <c r="K88" s="222"/>
      <c r="L88" s="222"/>
      <c r="M88" s="222"/>
      <c r="N88" s="221"/>
      <c r="O88" s="221"/>
      <c r="P88" s="221"/>
      <c r="Q88" s="221"/>
      <c r="R88" s="222"/>
      <c r="S88" s="222"/>
      <c r="T88" s="222"/>
      <c r="U88" s="222"/>
      <c r="V88" s="222"/>
      <c r="W88" s="222"/>
      <c r="X88" s="222"/>
      <c r="Y88" s="222"/>
      <c r="Z88" s="212"/>
      <c r="AA88" s="212"/>
      <c r="AB88" s="212"/>
      <c r="AC88" s="212"/>
      <c r="AD88" s="212"/>
      <c r="AE88" s="212"/>
      <c r="AF88" s="212"/>
      <c r="AG88" s="212" t="s">
        <v>189</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3" x14ac:dyDescent="0.2">
      <c r="A89" s="219"/>
      <c r="B89" s="220"/>
      <c r="C89" s="261" t="s">
        <v>270</v>
      </c>
      <c r="D89" s="248"/>
      <c r="E89" s="249">
        <v>14</v>
      </c>
      <c r="F89" s="222"/>
      <c r="G89" s="222"/>
      <c r="H89" s="222"/>
      <c r="I89" s="222"/>
      <c r="J89" s="222"/>
      <c r="K89" s="222"/>
      <c r="L89" s="222"/>
      <c r="M89" s="222"/>
      <c r="N89" s="221"/>
      <c r="O89" s="221"/>
      <c r="P89" s="221"/>
      <c r="Q89" s="221"/>
      <c r="R89" s="222"/>
      <c r="S89" s="222"/>
      <c r="T89" s="222"/>
      <c r="U89" s="222"/>
      <c r="V89" s="222"/>
      <c r="W89" s="222"/>
      <c r="X89" s="222"/>
      <c r="Y89" s="222"/>
      <c r="Z89" s="212"/>
      <c r="AA89" s="212"/>
      <c r="AB89" s="212"/>
      <c r="AC89" s="212"/>
      <c r="AD89" s="212"/>
      <c r="AE89" s="212"/>
      <c r="AF89" s="212"/>
      <c r="AG89" s="212" t="s">
        <v>189</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22.5" outlineLevel="1" x14ac:dyDescent="0.2">
      <c r="A90" s="231">
        <v>16</v>
      </c>
      <c r="B90" s="232" t="s">
        <v>271</v>
      </c>
      <c r="C90" s="242" t="s">
        <v>272</v>
      </c>
      <c r="D90" s="233" t="s">
        <v>266</v>
      </c>
      <c r="E90" s="234">
        <v>29</v>
      </c>
      <c r="F90" s="235"/>
      <c r="G90" s="236">
        <f>ROUND(E90*F90,2)</f>
        <v>0</v>
      </c>
      <c r="H90" s="235"/>
      <c r="I90" s="236">
        <f>ROUND(E90*H90,2)</f>
        <v>0</v>
      </c>
      <c r="J90" s="235"/>
      <c r="K90" s="236">
        <f>ROUND(E90*J90,2)</f>
        <v>0</v>
      </c>
      <c r="L90" s="236">
        <v>15</v>
      </c>
      <c r="M90" s="236">
        <f>G90*(1+L90/100)</f>
        <v>0</v>
      </c>
      <c r="N90" s="234">
        <v>0</v>
      </c>
      <c r="O90" s="234">
        <f>ROUND(E90*N90,2)</f>
        <v>0</v>
      </c>
      <c r="P90" s="234">
        <v>0</v>
      </c>
      <c r="Q90" s="234">
        <f>ROUND(E90*P90,2)</f>
        <v>0</v>
      </c>
      <c r="R90" s="236" t="s">
        <v>183</v>
      </c>
      <c r="S90" s="236" t="s">
        <v>143</v>
      </c>
      <c r="T90" s="237" t="s">
        <v>143</v>
      </c>
      <c r="U90" s="222">
        <v>2.84</v>
      </c>
      <c r="V90" s="222">
        <f>ROUND(E90*U90,2)</f>
        <v>82.36</v>
      </c>
      <c r="W90" s="222"/>
      <c r="X90" s="222" t="s">
        <v>184</v>
      </c>
      <c r="Y90" s="222" t="s">
        <v>146</v>
      </c>
      <c r="Z90" s="212"/>
      <c r="AA90" s="212"/>
      <c r="AB90" s="212"/>
      <c r="AC90" s="212"/>
      <c r="AD90" s="212"/>
      <c r="AE90" s="212"/>
      <c r="AF90" s="212"/>
      <c r="AG90" s="212" t="s">
        <v>185</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2" x14ac:dyDescent="0.2">
      <c r="A91" s="219"/>
      <c r="B91" s="220"/>
      <c r="C91" s="260" t="s">
        <v>267</v>
      </c>
      <c r="D91" s="252"/>
      <c r="E91" s="252"/>
      <c r="F91" s="252"/>
      <c r="G91" s="252"/>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187</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2" x14ac:dyDescent="0.2">
      <c r="A92" s="219"/>
      <c r="B92" s="220"/>
      <c r="C92" s="261" t="s">
        <v>273</v>
      </c>
      <c r="D92" s="248"/>
      <c r="E92" s="249">
        <v>29</v>
      </c>
      <c r="F92" s="222"/>
      <c r="G92" s="222"/>
      <c r="H92" s="222"/>
      <c r="I92" s="222"/>
      <c r="J92" s="222"/>
      <c r="K92" s="222"/>
      <c r="L92" s="222"/>
      <c r="M92" s="222"/>
      <c r="N92" s="221"/>
      <c r="O92" s="221"/>
      <c r="P92" s="221"/>
      <c r="Q92" s="221"/>
      <c r="R92" s="222"/>
      <c r="S92" s="222"/>
      <c r="T92" s="222"/>
      <c r="U92" s="222"/>
      <c r="V92" s="222"/>
      <c r="W92" s="222"/>
      <c r="X92" s="222"/>
      <c r="Y92" s="222"/>
      <c r="Z92" s="212"/>
      <c r="AA92" s="212"/>
      <c r="AB92" s="212"/>
      <c r="AC92" s="212"/>
      <c r="AD92" s="212"/>
      <c r="AE92" s="212"/>
      <c r="AF92" s="212"/>
      <c r="AG92" s="212" t="s">
        <v>189</v>
      </c>
      <c r="AH92" s="212">
        <v>5</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53">
        <v>17</v>
      </c>
      <c r="B93" s="254" t="s">
        <v>274</v>
      </c>
      <c r="C93" s="264" t="s">
        <v>275</v>
      </c>
      <c r="D93" s="255" t="s">
        <v>276</v>
      </c>
      <c r="E93" s="256">
        <v>1</v>
      </c>
      <c r="F93" s="257"/>
      <c r="G93" s="258">
        <f>ROUND(E93*F93,2)</f>
        <v>0</v>
      </c>
      <c r="H93" s="257"/>
      <c r="I93" s="258">
        <f>ROUND(E93*H93,2)</f>
        <v>0</v>
      </c>
      <c r="J93" s="257"/>
      <c r="K93" s="258">
        <f>ROUND(E93*J93,2)</f>
        <v>0</v>
      </c>
      <c r="L93" s="258">
        <v>15</v>
      </c>
      <c r="M93" s="258">
        <f>G93*(1+L93/100)</f>
        <v>0</v>
      </c>
      <c r="N93" s="256">
        <v>0</v>
      </c>
      <c r="O93" s="256">
        <f>ROUND(E93*N93,2)</f>
        <v>0</v>
      </c>
      <c r="P93" s="256">
        <v>0</v>
      </c>
      <c r="Q93" s="256">
        <f>ROUND(E93*P93,2)</f>
        <v>0</v>
      </c>
      <c r="R93" s="258"/>
      <c r="S93" s="258" t="s">
        <v>277</v>
      </c>
      <c r="T93" s="259" t="s">
        <v>144</v>
      </c>
      <c r="U93" s="222">
        <v>0</v>
      </c>
      <c r="V93" s="222">
        <f>ROUND(E93*U93,2)</f>
        <v>0</v>
      </c>
      <c r="W93" s="222"/>
      <c r="X93" s="222" t="s">
        <v>184</v>
      </c>
      <c r="Y93" s="222" t="s">
        <v>146</v>
      </c>
      <c r="Z93" s="212"/>
      <c r="AA93" s="212"/>
      <c r="AB93" s="212"/>
      <c r="AC93" s="212"/>
      <c r="AD93" s="212"/>
      <c r="AE93" s="212"/>
      <c r="AF93" s="212"/>
      <c r="AG93" s="212" t="s">
        <v>185</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x14ac:dyDescent="0.2">
      <c r="A94" s="224" t="s">
        <v>138</v>
      </c>
      <c r="B94" s="225" t="s">
        <v>79</v>
      </c>
      <c r="C94" s="241" t="s">
        <v>80</v>
      </c>
      <c r="D94" s="226"/>
      <c r="E94" s="227"/>
      <c r="F94" s="228"/>
      <c r="G94" s="228">
        <f>SUMIF(AG95:AG119,"&lt;&gt;NOR",G95:G119)</f>
        <v>0</v>
      </c>
      <c r="H94" s="228"/>
      <c r="I94" s="228">
        <f>SUM(I95:I119)</f>
        <v>0</v>
      </c>
      <c r="J94" s="228"/>
      <c r="K94" s="228">
        <f>SUM(K95:K119)</f>
        <v>0</v>
      </c>
      <c r="L94" s="228"/>
      <c r="M94" s="228">
        <f>SUM(M95:M119)</f>
        <v>0</v>
      </c>
      <c r="N94" s="227"/>
      <c r="O94" s="227">
        <f>SUM(O95:O119)</f>
        <v>424.79</v>
      </c>
      <c r="P94" s="227"/>
      <c r="Q94" s="227">
        <f>SUM(Q95:Q119)</f>
        <v>0</v>
      </c>
      <c r="R94" s="228"/>
      <c r="S94" s="228"/>
      <c r="T94" s="229"/>
      <c r="U94" s="223"/>
      <c r="V94" s="223">
        <f>SUM(V95:V119)</f>
        <v>102.10000000000001</v>
      </c>
      <c r="W94" s="223"/>
      <c r="X94" s="223"/>
      <c r="Y94" s="223"/>
      <c r="AG94" t="s">
        <v>139</v>
      </c>
    </row>
    <row r="95" spans="1:60" ht="22.5" outlineLevel="1" x14ac:dyDescent="0.2">
      <c r="A95" s="231">
        <v>18</v>
      </c>
      <c r="B95" s="232" t="s">
        <v>278</v>
      </c>
      <c r="C95" s="242" t="s">
        <v>279</v>
      </c>
      <c r="D95" s="233" t="s">
        <v>182</v>
      </c>
      <c r="E95" s="234">
        <v>245.79624000000001</v>
      </c>
      <c r="F95" s="235"/>
      <c r="G95" s="236">
        <f>ROUND(E95*F95,2)</f>
        <v>0</v>
      </c>
      <c r="H95" s="235"/>
      <c r="I95" s="236">
        <f>ROUND(E95*H95,2)</f>
        <v>0</v>
      </c>
      <c r="J95" s="235"/>
      <c r="K95" s="236">
        <f>ROUND(E95*J95,2)</f>
        <v>0</v>
      </c>
      <c r="L95" s="236">
        <v>15</v>
      </c>
      <c r="M95" s="236">
        <f>G95*(1+L95/100)</f>
        <v>0</v>
      </c>
      <c r="N95" s="234">
        <v>0</v>
      </c>
      <c r="O95" s="234">
        <f>ROUND(E95*N95,2)</f>
        <v>0</v>
      </c>
      <c r="P95" s="234">
        <v>0</v>
      </c>
      <c r="Q95" s="234">
        <f>ROUND(E95*P95,2)</f>
        <v>0</v>
      </c>
      <c r="R95" s="236" t="s">
        <v>183</v>
      </c>
      <c r="S95" s="236" t="s">
        <v>143</v>
      </c>
      <c r="T95" s="237" t="s">
        <v>143</v>
      </c>
      <c r="U95" s="222">
        <v>0.2</v>
      </c>
      <c r="V95" s="222">
        <f>ROUND(E95*U95,2)</f>
        <v>49.16</v>
      </c>
      <c r="W95" s="222"/>
      <c r="X95" s="222" t="s">
        <v>184</v>
      </c>
      <c r="Y95" s="222" t="s">
        <v>146</v>
      </c>
      <c r="Z95" s="212"/>
      <c r="AA95" s="212"/>
      <c r="AB95" s="212"/>
      <c r="AC95" s="212"/>
      <c r="AD95" s="212"/>
      <c r="AE95" s="212"/>
      <c r="AF95" s="212"/>
      <c r="AG95" s="212" t="s">
        <v>185</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2" x14ac:dyDescent="0.2">
      <c r="A96" s="219"/>
      <c r="B96" s="220"/>
      <c r="C96" s="260" t="s">
        <v>280</v>
      </c>
      <c r="D96" s="252"/>
      <c r="E96" s="252"/>
      <c r="F96" s="252"/>
      <c r="G96" s="252"/>
      <c r="H96" s="222"/>
      <c r="I96" s="222"/>
      <c r="J96" s="222"/>
      <c r="K96" s="222"/>
      <c r="L96" s="222"/>
      <c r="M96" s="222"/>
      <c r="N96" s="221"/>
      <c r="O96" s="221"/>
      <c r="P96" s="221"/>
      <c r="Q96" s="221"/>
      <c r="R96" s="222"/>
      <c r="S96" s="222"/>
      <c r="T96" s="222"/>
      <c r="U96" s="222"/>
      <c r="V96" s="222"/>
      <c r="W96" s="222"/>
      <c r="X96" s="222"/>
      <c r="Y96" s="222"/>
      <c r="Z96" s="212"/>
      <c r="AA96" s="212"/>
      <c r="AB96" s="212"/>
      <c r="AC96" s="212"/>
      <c r="AD96" s="212"/>
      <c r="AE96" s="212"/>
      <c r="AF96" s="212"/>
      <c r="AG96" s="212" t="s">
        <v>187</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2" x14ac:dyDescent="0.2">
      <c r="A97" s="219"/>
      <c r="B97" s="220"/>
      <c r="C97" s="244" t="s">
        <v>281</v>
      </c>
      <c r="D97" s="240"/>
      <c r="E97" s="240"/>
      <c r="F97" s="240"/>
      <c r="G97" s="240"/>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148</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2" x14ac:dyDescent="0.2">
      <c r="A98" s="219"/>
      <c r="B98" s="220"/>
      <c r="C98" s="261" t="s">
        <v>282</v>
      </c>
      <c r="D98" s="248"/>
      <c r="E98" s="249">
        <v>314.03370000000001</v>
      </c>
      <c r="F98" s="222"/>
      <c r="G98" s="222"/>
      <c r="H98" s="222"/>
      <c r="I98" s="222"/>
      <c r="J98" s="222"/>
      <c r="K98" s="222"/>
      <c r="L98" s="222"/>
      <c r="M98" s="222"/>
      <c r="N98" s="221"/>
      <c r="O98" s="221"/>
      <c r="P98" s="221"/>
      <c r="Q98" s="221"/>
      <c r="R98" s="222"/>
      <c r="S98" s="222"/>
      <c r="T98" s="222"/>
      <c r="U98" s="222"/>
      <c r="V98" s="222"/>
      <c r="W98" s="222"/>
      <c r="X98" s="222"/>
      <c r="Y98" s="222"/>
      <c r="Z98" s="212"/>
      <c r="AA98" s="212"/>
      <c r="AB98" s="212"/>
      <c r="AC98" s="212"/>
      <c r="AD98" s="212"/>
      <c r="AE98" s="212"/>
      <c r="AF98" s="212"/>
      <c r="AG98" s="212" t="s">
        <v>189</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3" x14ac:dyDescent="0.2">
      <c r="A99" s="219"/>
      <c r="B99" s="220"/>
      <c r="C99" s="261" t="s">
        <v>283</v>
      </c>
      <c r="D99" s="248"/>
      <c r="E99" s="249"/>
      <c r="F99" s="222"/>
      <c r="G99" s="22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189</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
      <c r="A100" s="219"/>
      <c r="B100" s="220"/>
      <c r="C100" s="261" t="s">
        <v>284</v>
      </c>
      <c r="D100" s="248"/>
      <c r="E100" s="249">
        <v>-9.4520999999999997</v>
      </c>
      <c r="F100" s="222"/>
      <c r="G100" s="222"/>
      <c r="H100" s="222"/>
      <c r="I100" s="222"/>
      <c r="J100" s="222"/>
      <c r="K100" s="222"/>
      <c r="L100" s="222"/>
      <c r="M100" s="222"/>
      <c r="N100" s="221"/>
      <c r="O100" s="221"/>
      <c r="P100" s="221"/>
      <c r="Q100" s="221"/>
      <c r="R100" s="222"/>
      <c r="S100" s="222"/>
      <c r="T100" s="222"/>
      <c r="U100" s="222"/>
      <c r="V100" s="222"/>
      <c r="W100" s="222"/>
      <c r="X100" s="222"/>
      <c r="Y100" s="222"/>
      <c r="Z100" s="212"/>
      <c r="AA100" s="212"/>
      <c r="AB100" s="212"/>
      <c r="AC100" s="212"/>
      <c r="AD100" s="212"/>
      <c r="AE100" s="212"/>
      <c r="AF100" s="212"/>
      <c r="AG100" s="212" t="s">
        <v>189</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3" x14ac:dyDescent="0.2">
      <c r="A101" s="219"/>
      <c r="B101" s="220"/>
      <c r="C101" s="261" t="s">
        <v>285</v>
      </c>
      <c r="D101" s="248"/>
      <c r="E101" s="249">
        <v>-5.4924999999999997</v>
      </c>
      <c r="F101" s="222"/>
      <c r="G101" s="222"/>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189</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3" x14ac:dyDescent="0.2">
      <c r="A102" s="219"/>
      <c r="B102" s="220"/>
      <c r="C102" s="261" t="s">
        <v>286</v>
      </c>
      <c r="D102" s="248"/>
      <c r="E102" s="249">
        <v>-12.760350000000001</v>
      </c>
      <c r="F102" s="222"/>
      <c r="G102" s="222"/>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189</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3" x14ac:dyDescent="0.2">
      <c r="A103" s="219"/>
      <c r="B103" s="220"/>
      <c r="C103" s="261" t="s">
        <v>287</v>
      </c>
      <c r="D103" s="248"/>
      <c r="E103" s="249">
        <v>-2.05728</v>
      </c>
      <c r="F103" s="222"/>
      <c r="G103" s="222"/>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189</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3" x14ac:dyDescent="0.2">
      <c r="A104" s="219"/>
      <c r="B104" s="220"/>
      <c r="C104" s="261" t="s">
        <v>288</v>
      </c>
      <c r="D104" s="248"/>
      <c r="E104" s="249">
        <v>-20.925219999999999</v>
      </c>
      <c r="F104" s="222"/>
      <c r="G104" s="222"/>
      <c r="H104" s="222"/>
      <c r="I104" s="222"/>
      <c r="J104" s="222"/>
      <c r="K104" s="222"/>
      <c r="L104" s="222"/>
      <c r="M104" s="222"/>
      <c r="N104" s="221"/>
      <c r="O104" s="221"/>
      <c r="P104" s="221"/>
      <c r="Q104" s="221"/>
      <c r="R104" s="222"/>
      <c r="S104" s="222"/>
      <c r="T104" s="222"/>
      <c r="U104" s="222"/>
      <c r="V104" s="222"/>
      <c r="W104" s="222"/>
      <c r="X104" s="222"/>
      <c r="Y104" s="222"/>
      <c r="Z104" s="212"/>
      <c r="AA104" s="212"/>
      <c r="AB104" s="212"/>
      <c r="AC104" s="212"/>
      <c r="AD104" s="212"/>
      <c r="AE104" s="212"/>
      <c r="AF104" s="212"/>
      <c r="AG104" s="212" t="s">
        <v>189</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61" t="s">
        <v>289</v>
      </c>
      <c r="D105" s="248"/>
      <c r="E105" s="249">
        <v>-17.55001</v>
      </c>
      <c r="F105" s="222"/>
      <c r="G105" s="222"/>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189</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ht="22.5" outlineLevel="3" x14ac:dyDescent="0.2">
      <c r="A106" s="219"/>
      <c r="B106" s="220"/>
      <c r="C106" s="261" t="s">
        <v>290</v>
      </c>
      <c r="D106" s="248"/>
      <c r="E106" s="249">
        <v>-228.95135999999999</v>
      </c>
      <c r="F106" s="222"/>
      <c r="G106" s="222"/>
      <c r="H106" s="222"/>
      <c r="I106" s="222"/>
      <c r="J106" s="222"/>
      <c r="K106" s="222"/>
      <c r="L106" s="222"/>
      <c r="M106" s="222"/>
      <c r="N106" s="221"/>
      <c r="O106" s="221"/>
      <c r="P106" s="221"/>
      <c r="Q106" s="221"/>
      <c r="R106" s="222"/>
      <c r="S106" s="222"/>
      <c r="T106" s="222"/>
      <c r="U106" s="222"/>
      <c r="V106" s="222"/>
      <c r="W106" s="222"/>
      <c r="X106" s="222"/>
      <c r="Y106" s="222"/>
      <c r="Z106" s="212"/>
      <c r="AA106" s="212"/>
      <c r="AB106" s="212"/>
      <c r="AC106" s="212"/>
      <c r="AD106" s="212"/>
      <c r="AE106" s="212"/>
      <c r="AF106" s="212"/>
      <c r="AG106" s="212" t="s">
        <v>189</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3" x14ac:dyDescent="0.2">
      <c r="A107" s="219"/>
      <c r="B107" s="220"/>
      <c r="C107" s="261" t="s">
        <v>291</v>
      </c>
      <c r="D107" s="248"/>
      <c r="E107" s="249">
        <v>228.95135999999999</v>
      </c>
      <c r="F107" s="222"/>
      <c r="G107" s="222"/>
      <c r="H107" s="222"/>
      <c r="I107" s="222"/>
      <c r="J107" s="222"/>
      <c r="K107" s="222"/>
      <c r="L107" s="222"/>
      <c r="M107" s="222"/>
      <c r="N107" s="221"/>
      <c r="O107" s="221"/>
      <c r="P107" s="221"/>
      <c r="Q107" s="221"/>
      <c r="R107" s="222"/>
      <c r="S107" s="222"/>
      <c r="T107" s="222"/>
      <c r="U107" s="222"/>
      <c r="V107" s="222"/>
      <c r="W107" s="222"/>
      <c r="X107" s="222"/>
      <c r="Y107" s="222"/>
      <c r="Z107" s="212"/>
      <c r="AA107" s="212"/>
      <c r="AB107" s="212"/>
      <c r="AC107" s="212"/>
      <c r="AD107" s="212"/>
      <c r="AE107" s="212"/>
      <c r="AF107" s="212"/>
      <c r="AG107" s="212" t="s">
        <v>189</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31">
        <v>19</v>
      </c>
      <c r="B108" s="232" t="s">
        <v>292</v>
      </c>
      <c r="C108" s="242" t="s">
        <v>293</v>
      </c>
      <c r="D108" s="233" t="s">
        <v>294</v>
      </c>
      <c r="E108" s="234">
        <v>424.78948000000003</v>
      </c>
      <c r="F108" s="235"/>
      <c r="G108" s="236">
        <f>ROUND(E108*F108,2)</f>
        <v>0</v>
      </c>
      <c r="H108" s="235"/>
      <c r="I108" s="236">
        <f>ROUND(E108*H108,2)</f>
        <v>0</v>
      </c>
      <c r="J108" s="235"/>
      <c r="K108" s="236">
        <f>ROUND(E108*J108,2)</f>
        <v>0</v>
      </c>
      <c r="L108" s="236">
        <v>15</v>
      </c>
      <c r="M108" s="236">
        <f>G108*(1+L108/100)</f>
        <v>0</v>
      </c>
      <c r="N108" s="234">
        <v>1</v>
      </c>
      <c r="O108" s="234">
        <f>ROUND(E108*N108,2)</f>
        <v>424.79</v>
      </c>
      <c r="P108" s="234">
        <v>0</v>
      </c>
      <c r="Q108" s="234">
        <f>ROUND(E108*P108,2)</f>
        <v>0</v>
      </c>
      <c r="R108" s="236" t="s">
        <v>295</v>
      </c>
      <c r="S108" s="236" t="s">
        <v>143</v>
      </c>
      <c r="T108" s="237" t="s">
        <v>143</v>
      </c>
      <c r="U108" s="222">
        <v>0</v>
      </c>
      <c r="V108" s="222">
        <f>ROUND(E108*U108,2)</f>
        <v>0</v>
      </c>
      <c r="W108" s="222"/>
      <c r="X108" s="222" t="s">
        <v>296</v>
      </c>
      <c r="Y108" s="222" t="s">
        <v>146</v>
      </c>
      <c r="Z108" s="212"/>
      <c r="AA108" s="212"/>
      <c r="AB108" s="212"/>
      <c r="AC108" s="212"/>
      <c r="AD108" s="212"/>
      <c r="AE108" s="212"/>
      <c r="AF108" s="212"/>
      <c r="AG108" s="212" t="s">
        <v>297</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2" x14ac:dyDescent="0.2">
      <c r="A109" s="219"/>
      <c r="B109" s="220"/>
      <c r="C109" s="261" t="s">
        <v>298</v>
      </c>
      <c r="D109" s="248"/>
      <c r="E109" s="249">
        <v>424.78948000000003</v>
      </c>
      <c r="F109" s="222"/>
      <c r="G109" s="222"/>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189</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31">
        <v>20</v>
      </c>
      <c r="B110" s="232" t="s">
        <v>299</v>
      </c>
      <c r="C110" s="242" t="s">
        <v>300</v>
      </c>
      <c r="D110" s="233" t="s">
        <v>182</v>
      </c>
      <c r="E110" s="234">
        <v>20.925219999999999</v>
      </c>
      <c r="F110" s="235"/>
      <c r="G110" s="236">
        <f>ROUND(E110*F110,2)</f>
        <v>0</v>
      </c>
      <c r="H110" s="235"/>
      <c r="I110" s="236">
        <f>ROUND(E110*H110,2)</f>
        <v>0</v>
      </c>
      <c r="J110" s="235"/>
      <c r="K110" s="236">
        <f>ROUND(E110*J110,2)</f>
        <v>0</v>
      </c>
      <c r="L110" s="236">
        <v>15</v>
      </c>
      <c r="M110" s="236">
        <f>G110*(1+L110/100)</f>
        <v>0</v>
      </c>
      <c r="N110" s="234">
        <v>0</v>
      </c>
      <c r="O110" s="234">
        <f>ROUND(E110*N110,2)</f>
        <v>0</v>
      </c>
      <c r="P110" s="234">
        <v>0</v>
      </c>
      <c r="Q110" s="234">
        <f>ROUND(E110*P110,2)</f>
        <v>0</v>
      </c>
      <c r="R110" s="236" t="s">
        <v>183</v>
      </c>
      <c r="S110" s="236" t="s">
        <v>143</v>
      </c>
      <c r="T110" s="237" t="s">
        <v>143</v>
      </c>
      <c r="U110" s="222">
        <v>1.59</v>
      </c>
      <c r="V110" s="222">
        <f>ROUND(E110*U110,2)</f>
        <v>33.270000000000003</v>
      </c>
      <c r="W110" s="222"/>
      <c r="X110" s="222" t="s">
        <v>184</v>
      </c>
      <c r="Y110" s="222" t="s">
        <v>146</v>
      </c>
      <c r="Z110" s="212"/>
      <c r="AA110" s="212"/>
      <c r="AB110" s="212"/>
      <c r="AC110" s="212"/>
      <c r="AD110" s="212"/>
      <c r="AE110" s="212"/>
      <c r="AF110" s="212"/>
      <c r="AG110" s="212" t="s">
        <v>185</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ht="22.5" outlineLevel="2" x14ac:dyDescent="0.2">
      <c r="A111" s="219"/>
      <c r="B111" s="220"/>
      <c r="C111" s="260" t="s">
        <v>301</v>
      </c>
      <c r="D111" s="252"/>
      <c r="E111" s="252"/>
      <c r="F111" s="252"/>
      <c r="G111" s="25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187</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39" t="str">
        <f>C111</f>
        <v>sypaninou z vhodných hornin tř. 1 - 4 nebo materiálem připraveným podél výkopu ve vzdálenosti do 3 m od jeho kraje, pro jakoukoliv hloubku výkopu a jakoukoliv míru zhutnění,</v>
      </c>
      <c r="BB111" s="212"/>
      <c r="BC111" s="212"/>
      <c r="BD111" s="212"/>
      <c r="BE111" s="212"/>
      <c r="BF111" s="212"/>
      <c r="BG111" s="212"/>
      <c r="BH111" s="212"/>
    </row>
    <row r="112" spans="1:60" outlineLevel="2" x14ac:dyDescent="0.2">
      <c r="A112" s="219"/>
      <c r="B112" s="220"/>
      <c r="C112" s="261" t="s">
        <v>302</v>
      </c>
      <c r="D112" s="248"/>
      <c r="E112" s="249"/>
      <c r="F112" s="222"/>
      <c r="G112" s="222"/>
      <c r="H112" s="222"/>
      <c r="I112" s="222"/>
      <c r="J112" s="222"/>
      <c r="K112" s="222"/>
      <c r="L112" s="222"/>
      <c r="M112" s="222"/>
      <c r="N112" s="221"/>
      <c r="O112" s="221"/>
      <c r="P112" s="221"/>
      <c r="Q112" s="221"/>
      <c r="R112" s="222"/>
      <c r="S112" s="222"/>
      <c r="T112" s="222"/>
      <c r="U112" s="222"/>
      <c r="V112" s="222"/>
      <c r="W112" s="222"/>
      <c r="X112" s="222"/>
      <c r="Y112" s="222"/>
      <c r="Z112" s="212"/>
      <c r="AA112" s="212"/>
      <c r="AB112" s="212"/>
      <c r="AC112" s="212"/>
      <c r="AD112" s="212"/>
      <c r="AE112" s="212"/>
      <c r="AF112" s="212"/>
      <c r="AG112" s="212" t="s">
        <v>189</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
      <c r="A113" s="219"/>
      <c r="B113" s="220"/>
      <c r="C113" s="261" t="s">
        <v>303</v>
      </c>
      <c r="D113" s="248"/>
      <c r="E113" s="249"/>
      <c r="F113" s="222"/>
      <c r="G113" s="222"/>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189</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
      <c r="A114" s="219"/>
      <c r="B114" s="220"/>
      <c r="C114" s="261" t="s">
        <v>304</v>
      </c>
      <c r="D114" s="248"/>
      <c r="E114" s="249">
        <v>7.1198199999999998</v>
      </c>
      <c r="F114" s="222"/>
      <c r="G114" s="222"/>
      <c r="H114" s="222"/>
      <c r="I114" s="222"/>
      <c r="J114" s="222"/>
      <c r="K114" s="222"/>
      <c r="L114" s="222"/>
      <c r="M114" s="222"/>
      <c r="N114" s="221"/>
      <c r="O114" s="221"/>
      <c r="P114" s="221"/>
      <c r="Q114" s="221"/>
      <c r="R114" s="222"/>
      <c r="S114" s="222"/>
      <c r="T114" s="222"/>
      <c r="U114" s="222"/>
      <c r="V114" s="222"/>
      <c r="W114" s="222"/>
      <c r="X114" s="222"/>
      <c r="Y114" s="222"/>
      <c r="Z114" s="212"/>
      <c r="AA114" s="212"/>
      <c r="AB114" s="212"/>
      <c r="AC114" s="212"/>
      <c r="AD114" s="212"/>
      <c r="AE114" s="212"/>
      <c r="AF114" s="212"/>
      <c r="AG114" s="212" t="s">
        <v>189</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3" x14ac:dyDescent="0.2">
      <c r="A115" s="219"/>
      <c r="B115" s="220"/>
      <c r="C115" s="261" t="s">
        <v>305</v>
      </c>
      <c r="D115" s="248"/>
      <c r="E115" s="249">
        <v>6.7476099999999999</v>
      </c>
      <c r="F115" s="222"/>
      <c r="G115" s="222"/>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189</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61" t="s">
        <v>306</v>
      </c>
      <c r="D116" s="248"/>
      <c r="E116" s="249">
        <v>7.0577899999999998</v>
      </c>
      <c r="F116" s="222"/>
      <c r="G116" s="222"/>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189</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31">
        <v>21</v>
      </c>
      <c r="B117" s="232" t="s">
        <v>307</v>
      </c>
      <c r="C117" s="242" t="s">
        <v>308</v>
      </c>
      <c r="D117" s="233" t="s">
        <v>182</v>
      </c>
      <c r="E117" s="234">
        <v>20.925219999999999</v>
      </c>
      <c r="F117" s="235"/>
      <c r="G117" s="236">
        <f>ROUND(E117*F117,2)</f>
        <v>0</v>
      </c>
      <c r="H117" s="235"/>
      <c r="I117" s="236">
        <f>ROUND(E117*H117,2)</f>
        <v>0</v>
      </c>
      <c r="J117" s="235"/>
      <c r="K117" s="236">
        <f>ROUND(E117*J117,2)</f>
        <v>0</v>
      </c>
      <c r="L117" s="236">
        <v>15</v>
      </c>
      <c r="M117" s="236">
        <f>G117*(1+L117/100)</f>
        <v>0</v>
      </c>
      <c r="N117" s="234">
        <v>0</v>
      </c>
      <c r="O117" s="234">
        <f>ROUND(E117*N117,2)</f>
        <v>0</v>
      </c>
      <c r="P117" s="234">
        <v>0</v>
      </c>
      <c r="Q117" s="234">
        <f>ROUND(E117*P117,2)</f>
        <v>0</v>
      </c>
      <c r="R117" s="236" t="s">
        <v>183</v>
      </c>
      <c r="S117" s="236" t="s">
        <v>143</v>
      </c>
      <c r="T117" s="237" t="s">
        <v>143</v>
      </c>
      <c r="U117" s="222">
        <v>0.94</v>
      </c>
      <c r="V117" s="222">
        <f>ROUND(E117*U117,2)</f>
        <v>19.670000000000002</v>
      </c>
      <c r="W117" s="222"/>
      <c r="X117" s="222" t="s">
        <v>184</v>
      </c>
      <c r="Y117" s="222" t="s">
        <v>146</v>
      </c>
      <c r="Z117" s="212"/>
      <c r="AA117" s="212"/>
      <c r="AB117" s="212"/>
      <c r="AC117" s="212"/>
      <c r="AD117" s="212"/>
      <c r="AE117" s="212"/>
      <c r="AF117" s="212"/>
      <c r="AG117" s="212" t="s">
        <v>185</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ht="22.5" outlineLevel="2" x14ac:dyDescent="0.2">
      <c r="A118" s="219"/>
      <c r="B118" s="220"/>
      <c r="C118" s="260" t="s">
        <v>301</v>
      </c>
      <c r="D118" s="252"/>
      <c r="E118" s="252"/>
      <c r="F118" s="252"/>
      <c r="G118" s="252"/>
      <c r="H118" s="222"/>
      <c r="I118" s="222"/>
      <c r="J118" s="222"/>
      <c r="K118" s="222"/>
      <c r="L118" s="222"/>
      <c r="M118" s="222"/>
      <c r="N118" s="221"/>
      <c r="O118" s="221"/>
      <c r="P118" s="221"/>
      <c r="Q118" s="221"/>
      <c r="R118" s="222"/>
      <c r="S118" s="222"/>
      <c r="T118" s="222"/>
      <c r="U118" s="222"/>
      <c r="V118" s="222"/>
      <c r="W118" s="222"/>
      <c r="X118" s="222"/>
      <c r="Y118" s="222"/>
      <c r="Z118" s="212"/>
      <c r="AA118" s="212"/>
      <c r="AB118" s="212"/>
      <c r="AC118" s="212"/>
      <c r="AD118" s="212"/>
      <c r="AE118" s="212"/>
      <c r="AF118" s="212"/>
      <c r="AG118" s="212" t="s">
        <v>187</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39" t="str">
        <f>C118</f>
        <v>sypaninou z vhodných hornin tř. 1 - 4 nebo materiálem připraveným podél výkopu ve vzdálenosti do 3 m od jeho kraje, pro jakoukoliv hloubku výkopu a jakoukoliv míru zhutnění,</v>
      </c>
      <c r="BB118" s="212"/>
      <c r="BC118" s="212"/>
      <c r="BD118" s="212"/>
      <c r="BE118" s="212"/>
      <c r="BF118" s="212"/>
      <c r="BG118" s="212"/>
      <c r="BH118" s="212"/>
    </row>
    <row r="119" spans="1:60" outlineLevel="2" x14ac:dyDescent="0.2">
      <c r="A119" s="219"/>
      <c r="B119" s="220"/>
      <c r="C119" s="261" t="s">
        <v>309</v>
      </c>
      <c r="D119" s="248"/>
      <c r="E119" s="249">
        <v>20.925219999999999</v>
      </c>
      <c r="F119" s="222"/>
      <c r="G119" s="222"/>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189</v>
      </c>
      <c r="AH119" s="212">
        <v>5</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x14ac:dyDescent="0.2">
      <c r="A120" s="224" t="s">
        <v>138</v>
      </c>
      <c r="B120" s="225" t="s">
        <v>81</v>
      </c>
      <c r="C120" s="241" t="s">
        <v>82</v>
      </c>
      <c r="D120" s="226"/>
      <c r="E120" s="227"/>
      <c r="F120" s="228"/>
      <c r="G120" s="228">
        <f>SUMIF(AG121:AG131,"&lt;&gt;NOR",G121:G131)</f>
        <v>0</v>
      </c>
      <c r="H120" s="228"/>
      <c r="I120" s="228">
        <f>SUM(I121:I131)</f>
        <v>0</v>
      </c>
      <c r="J120" s="228"/>
      <c r="K120" s="228">
        <f>SUM(K121:K131)</f>
        <v>0</v>
      </c>
      <c r="L120" s="228"/>
      <c r="M120" s="228">
        <f>SUM(M121:M131)</f>
        <v>0</v>
      </c>
      <c r="N120" s="227"/>
      <c r="O120" s="227">
        <f>SUM(O121:O131)</f>
        <v>0</v>
      </c>
      <c r="P120" s="227"/>
      <c r="Q120" s="227">
        <f>SUM(Q121:Q131)</f>
        <v>0</v>
      </c>
      <c r="R120" s="228"/>
      <c r="S120" s="228"/>
      <c r="T120" s="229"/>
      <c r="U120" s="223"/>
      <c r="V120" s="223">
        <f>SUM(V121:V131)</f>
        <v>2.59</v>
      </c>
      <c r="W120" s="223"/>
      <c r="X120" s="223"/>
      <c r="Y120" s="223"/>
      <c r="AG120" t="s">
        <v>139</v>
      </c>
    </row>
    <row r="121" spans="1:60" outlineLevel="1" x14ac:dyDescent="0.2">
      <c r="A121" s="231">
        <v>22</v>
      </c>
      <c r="B121" s="232" t="s">
        <v>310</v>
      </c>
      <c r="C121" s="242" t="s">
        <v>311</v>
      </c>
      <c r="D121" s="233" t="s">
        <v>198</v>
      </c>
      <c r="E121" s="234">
        <v>16.225000000000001</v>
      </c>
      <c r="F121" s="235"/>
      <c r="G121" s="236">
        <f>ROUND(E121*F121,2)</f>
        <v>0</v>
      </c>
      <c r="H121" s="235"/>
      <c r="I121" s="236">
        <f>ROUND(E121*H121,2)</f>
        <v>0</v>
      </c>
      <c r="J121" s="235"/>
      <c r="K121" s="236">
        <f>ROUND(E121*J121,2)</f>
        <v>0</v>
      </c>
      <c r="L121" s="236">
        <v>15</v>
      </c>
      <c r="M121" s="236">
        <f>G121*(1+L121/100)</f>
        <v>0</v>
      </c>
      <c r="N121" s="234">
        <v>0</v>
      </c>
      <c r="O121" s="234">
        <f>ROUND(E121*N121,2)</f>
        <v>0</v>
      </c>
      <c r="P121" s="234">
        <v>0</v>
      </c>
      <c r="Q121" s="234">
        <f>ROUND(E121*P121,2)</f>
        <v>0</v>
      </c>
      <c r="R121" s="236" t="s">
        <v>183</v>
      </c>
      <c r="S121" s="236" t="s">
        <v>143</v>
      </c>
      <c r="T121" s="237" t="s">
        <v>143</v>
      </c>
      <c r="U121" s="222">
        <v>0.01</v>
      </c>
      <c r="V121" s="222">
        <f>ROUND(E121*U121,2)</f>
        <v>0.16</v>
      </c>
      <c r="W121" s="222"/>
      <c r="X121" s="222" t="s">
        <v>184</v>
      </c>
      <c r="Y121" s="222" t="s">
        <v>146</v>
      </c>
      <c r="Z121" s="212"/>
      <c r="AA121" s="212"/>
      <c r="AB121" s="212"/>
      <c r="AC121" s="212"/>
      <c r="AD121" s="212"/>
      <c r="AE121" s="212"/>
      <c r="AF121" s="212"/>
      <c r="AG121" s="212" t="s">
        <v>185</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2" x14ac:dyDescent="0.2">
      <c r="A122" s="219"/>
      <c r="B122" s="220"/>
      <c r="C122" s="260" t="s">
        <v>312</v>
      </c>
      <c r="D122" s="252"/>
      <c r="E122" s="252"/>
      <c r="F122" s="252"/>
      <c r="G122" s="252"/>
      <c r="H122" s="222"/>
      <c r="I122" s="222"/>
      <c r="J122" s="222"/>
      <c r="K122" s="222"/>
      <c r="L122" s="222"/>
      <c r="M122" s="222"/>
      <c r="N122" s="221"/>
      <c r="O122" s="221"/>
      <c r="P122" s="221"/>
      <c r="Q122" s="221"/>
      <c r="R122" s="222"/>
      <c r="S122" s="222"/>
      <c r="T122" s="222"/>
      <c r="U122" s="222"/>
      <c r="V122" s="222"/>
      <c r="W122" s="222"/>
      <c r="X122" s="222"/>
      <c r="Y122" s="222"/>
      <c r="Z122" s="212"/>
      <c r="AA122" s="212"/>
      <c r="AB122" s="212"/>
      <c r="AC122" s="212"/>
      <c r="AD122" s="212"/>
      <c r="AE122" s="212"/>
      <c r="AF122" s="212"/>
      <c r="AG122" s="212" t="s">
        <v>187</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2" x14ac:dyDescent="0.2">
      <c r="A123" s="219"/>
      <c r="B123" s="220"/>
      <c r="C123" s="261" t="s">
        <v>313</v>
      </c>
      <c r="D123" s="248"/>
      <c r="E123" s="249">
        <v>16.225000000000001</v>
      </c>
      <c r="F123" s="222"/>
      <c r="G123" s="222"/>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189</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ht="22.5" outlineLevel="1" x14ac:dyDescent="0.2">
      <c r="A124" s="231">
        <v>23</v>
      </c>
      <c r="B124" s="232" t="s">
        <v>314</v>
      </c>
      <c r="C124" s="242" t="s">
        <v>315</v>
      </c>
      <c r="D124" s="233" t="s">
        <v>198</v>
      </c>
      <c r="E124" s="234">
        <v>16.225000000000001</v>
      </c>
      <c r="F124" s="235"/>
      <c r="G124" s="236">
        <f>ROUND(E124*F124,2)</f>
        <v>0</v>
      </c>
      <c r="H124" s="235"/>
      <c r="I124" s="236">
        <f>ROUND(E124*H124,2)</f>
        <v>0</v>
      </c>
      <c r="J124" s="235"/>
      <c r="K124" s="236">
        <f>ROUND(E124*J124,2)</f>
        <v>0</v>
      </c>
      <c r="L124" s="236">
        <v>15</v>
      </c>
      <c r="M124" s="236">
        <f>G124*(1+L124/100)</f>
        <v>0</v>
      </c>
      <c r="N124" s="234">
        <v>0</v>
      </c>
      <c r="O124" s="234">
        <f>ROUND(E124*N124,2)</f>
        <v>0</v>
      </c>
      <c r="P124" s="234">
        <v>0</v>
      </c>
      <c r="Q124" s="234">
        <f>ROUND(E124*P124,2)</f>
        <v>0</v>
      </c>
      <c r="R124" s="236" t="s">
        <v>183</v>
      </c>
      <c r="S124" s="236" t="s">
        <v>143</v>
      </c>
      <c r="T124" s="237" t="s">
        <v>143</v>
      </c>
      <c r="U124" s="222">
        <v>0.13</v>
      </c>
      <c r="V124" s="222">
        <f>ROUND(E124*U124,2)</f>
        <v>2.11</v>
      </c>
      <c r="W124" s="222"/>
      <c r="X124" s="222" t="s">
        <v>184</v>
      </c>
      <c r="Y124" s="222" t="s">
        <v>146</v>
      </c>
      <c r="Z124" s="212"/>
      <c r="AA124" s="212"/>
      <c r="AB124" s="212"/>
      <c r="AC124" s="212"/>
      <c r="AD124" s="212"/>
      <c r="AE124" s="212"/>
      <c r="AF124" s="212"/>
      <c r="AG124" s="212" t="s">
        <v>185</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2" x14ac:dyDescent="0.2">
      <c r="A125" s="219"/>
      <c r="B125" s="220"/>
      <c r="C125" s="260" t="s">
        <v>316</v>
      </c>
      <c r="D125" s="252"/>
      <c r="E125" s="252"/>
      <c r="F125" s="252"/>
      <c r="G125" s="252"/>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187</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39" t="str">
        <f>C125</f>
        <v>s případným nutným přemístěním hromad nebo dočasných skládek na místo potřeby ze vzdálenosti do 30 m, v rovině nebo ve svahu do 1 : 5,</v>
      </c>
      <c r="BB125" s="212"/>
      <c r="BC125" s="212"/>
      <c r="BD125" s="212"/>
      <c r="BE125" s="212"/>
      <c r="BF125" s="212"/>
      <c r="BG125" s="212"/>
      <c r="BH125" s="212"/>
    </row>
    <row r="126" spans="1:60" outlineLevel="2" x14ac:dyDescent="0.2">
      <c r="A126" s="219"/>
      <c r="B126" s="220"/>
      <c r="C126" s="261" t="s">
        <v>317</v>
      </c>
      <c r="D126" s="248"/>
      <c r="E126" s="249">
        <v>16.225000000000001</v>
      </c>
      <c r="F126" s="222"/>
      <c r="G126" s="222"/>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189</v>
      </c>
      <c r="AH126" s="212">
        <v>5</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31">
        <v>24</v>
      </c>
      <c r="B127" s="232" t="s">
        <v>318</v>
      </c>
      <c r="C127" s="242" t="s">
        <v>319</v>
      </c>
      <c r="D127" s="233" t="s">
        <v>198</v>
      </c>
      <c r="E127" s="234">
        <v>16.225000000000001</v>
      </c>
      <c r="F127" s="235"/>
      <c r="G127" s="236">
        <f>ROUND(E127*F127,2)</f>
        <v>0</v>
      </c>
      <c r="H127" s="235"/>
      <c r="I127" s="236">
        <f>ROUND(E127*H127,2)</f>
        <v>0</v>
      </c>
      <c r="J127" s="235"/>
      <c r="K127" s="236">
        <f>ROUND(E127*J127,2)</f>
        <v>0</v>
      </c>
      <c r="L127" s="236">
        <v>15</v>
      </c>
      <c r="M127" s="236">
        <f>G127*(1+L127/100)</f>
        <v>0</v>
      </c>
      <c r="N127" s="234">
        <v>0</v>
      </c>
      <c r="O127" s="234">
        <f>ROUND(E127*N127,2)</f>
        <v>0</v>
      </c>
      <c r="P127" s="234">
        <v>0</v>
      </c>
      <c r="Q127" s="234">
        <f>ROUND(E127*P127,2)</f>
        <v>0</v>
      </c>
      <c r="R127" s="236" t="s">
        <v>320</v>
      </c>
      <c r="S127" s="236" t="s">
        <v>143</v>
      </c>
      <c r="T127" s="237" t="s">
        <v>143</v>
      </c>
      <c r="U127" s="222">
        <v>0.02</v>
      </c>
      <c r="V127" s="222">
        <f>ROUND(E127*U127,2)</f>
        <v>0.32</v>
      </c>
      <c r="W127" s="222"/>
      <c r="X127" s="222" t="s">
        <v>184</v>
      </c>
      <c r="Y127" s="222" t="s">
        <v>146</v>
      </c>
      <c r="Z127" s="212"/>
      <c r="AA127" s="212"/>
      <c r="AB127" s="212"/>
      <c r="AC127" s="212"/>
      <c r="AD127" s="212"/>
      <c r="AE127" s="212"/>
      <c r="AF127" s="212"/>
      <c r="AG127" s="212" t="s">
        <v>185</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2" x14ac:dyDescent="0.2">
      <c r="A128" s="219"/>
      <c r="B128" s="220"/>
      <c r="C128" s="260" t="s">
        <v>321</v>
      </c>
      <c r="D128" s="252"/>
      <c r="E128" s="252"/>
      <c r="F128" s="252"/>
      <c r="G128" s="252"/>
      <c r="H128" s="222"/>
      <c r="I128" s="222"/>
      <c r="J128" s="222"/>
      <c r="K128" s="222"/>
      <c r="L128" s="222"/>
      <c r="M128" s="222"/>
      <c r="N128" s="221"/>
      <c r="O128" s="221"/>
      <c r="P128" s="221"/>
      <c r="Q128" s="221"/>
      <c r="R128" s="222"/>
      <c r="S128" s="222"/>
      <c r="T128" s="222"/>
      <c r="U128" s="222"/>
      <c r="V128" s="222"/>
      <c r="W128" s="222"/>
      <c r="X128" s="222"/>
      <c r="Y128" s="222"/>
      <c r="Z128" s="212"/>
      <c r="AA128" s="212"/>
      <c r="AB128" s="212"/>
      <c r="AC128" s="212"/>
      <c r="AD128" s="212"/>
      <c r="AE128" s="212"/>
      <c r="AF128" s="212"/>
      <c r="AG128" s="212" t="s">
        <v>187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2" x14ac:dyDescent="0.2">
      <c r="A129" s="219"/>
      <c r="B129" s="220"/>
      <c r="C129" s="261" t="s">
        <v>317</v>
      </c>
      <c r="D129" s="248"/>
      <c r="E129" s="249">
        <v>16.225000000000001</v>
      </c>
      <c r="F129" s="222"/>
      <c r="G129" s="222"/>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189</v>
      </c>
      <c r="AH129" s="212">
        <v>5</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31">
        <v>25</v>
      </c>
      <c r="B130" s="232" t="s">
        <v>322</v>
      </c>
      <c r="C130" s="242" t="s">
        <v>323</v>
      </c>
      <c r="D130" s="233" t="s">
        <v>324</v>
      </c>
      <c r="E130" s="234">
        <v>0.56788000000000005</v>
      </c>
      <c r="F130" s="235"/>
      <c r="G130" s="236">
        <f>ROUND(E130*F130,2)</f>
        <v>0</v>
      </c>
      <c r="H130" s="235"/>
      <c r="I130" s="236">
        <f>ROUND(E130*H130,2)</f>
        <v>0</v>
      </c>
      <c r="J130" s="235"/>
      <c r="K130" s="236">
        <f>ROUND(E130*J130,2)</f>
        <v>0</v>
      </c>
      <c r="L130" s="236">
        <v>15</v>
      </c>
      <c r="M130" s="236">
        <f>G130*(1+L130/100)</f>
        <v>0</v>
      </c>
      <c r="N130" s="234">
        <v>1E-3</v>
      </c>
      <c r="O130" s="234">
        <f>ROUND(E130*N130,2)</f>
        <v>0</v>
      </c>
      <c r="P130" s="234">
        <v>0</v>
      </c>
      <c r="Q130" s="234">
        <f>ROUND(E130*P130,2)</f>
        <v>0</v>
      </c>
      <c r="R130" s="236" t="s">
        <v>295</v>
      </c>
      <c r="S130" s="236" t="s">
        <v>143</v>
      </c>
      <c r="T130" s="237" t="s">
        <v>143</v>
      </c>
      <c r="U130" s="222">
        <v>0</v>
      </c>
      <c r="V130" s="222">
        <f>ROUND(E130*U130,2)</f>
        <v>0</v>
      </c>
      <c r="W130" s="222"/>
      <c r="X130" s="222" t="s">
        <v>296</v>
      </c>
      <c r="Y130" s="222" t="s">
        <v>146</v>
      </c>
      <c r="Z130" s="212"/>
      <c r="AA130" s="212"/>
      <c r="AB130" s="212"/>
      <c r="AC130" s="212"/>
      <c r="AD130" s="212"/>
      <c r="AE130" s="212"/>
      <c r="AF130" s="212"/>
      <c r="AG130" s="212" t="s">
        <v>297</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2" x14ac:dyDescent="0.2">
      <c r="A131" s="219"/>
      <c r="B131" s="220"/>
      <c r="C131" s="261" t="s">
        <v>325</v>
      </c>
      <c r="D131" s="248"/>
      <c r="E131" s="249">
        <v>0.56788000000000005</v>
      </c>
      <c r="F131" s="222"/>
      <c r="G131" s="222"/>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189</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x14ac:dyDescent="0.2">
      <c r="A132" s="224" t="s">
        <v>138</v>
      </c>
      <c r="B132" s="225" t="s">
        <v>83</v>
      </c>
      <c r="C132" s="241" t="s">
        <v>84</v>
      </c>
      <c r="D132" s="226"/>
      <c r="E132" s="227"/>
      <c r="F132" s="228"/>
      <c r="G132" s="228">
        <f>SUMIF(AG133:AG151,"&lt;&gt;NOR",G133:G151)</f>
        <v>0</v>
      </c>
      <c r="H132" s="228"/>
      <c r="I132" s="228">
        <f>SUM(I133:I151)</f>
        <v>0</v>
      </c>
      <c r="J132" s="228"/>
      <c r="K132" s="228">
        <f>SUM(K133:K151)</f>
        <v>0</v>
      </c>
      <c r="L132" s="228"/>
      <c r="M132" s="228">
        <f>SUM(M133:M151)</f>
        <v>0</v>
      </c>
      <c r="N132" s="227"/>
      <c r="O132" s="227">
        <f>SUM(O133:O151)</f>
        <v>30.450000000000003</v>
      </c>
      <c r="P132" s="227"/>
      <c r="Q132" s="227">
        <f>SUM(Q133:Q151)</f>
        <v>0</v>
      </c>
      <c r="R132" s="228"/>
      <c r="S132" s="228"/>
      <c r="T132" s="229"/>
      <c r="U132" s="223"/>
      <c r="V132" s="223">
        <f>SUM(V133:V151)</f>
        <v>25.6</v>
      </c>
      <c r="W132" s="223"/>
      <c r="X132" s="223"/>
      <c r="Y132" s="223"/>
      <c r="AG132" t="s">
        <v>139</v>
      </c>
    </row>
    <row r="133" spans="1:60" ht="33.75" outlineLevel="1" x14ac:dyDescent="0.2">
      <c r="A133" s="231">
        <v>26</v>
      </c>
      <c r="B133" s="232" t="s">
        <v>326</v>
      </c>
      <c r="C133" s="242" t="s">
        <v>327</v>
      </c>
      <c r="D133" s="233" t="s">
        <v>192</v>
      </c>
      <c r="E133" s="234">
        <v>9.5500000000000007</v>
      </c>
      <c r="F133" s="235"/>
      <c r="G133" s="236">
        <f>ROUND(E133*F133,2)</f>
        <v>0</v>
      </c>
      <c r="H133" s="235"/>
      <c r="I133" s="236">
        <f>ROUND(E133*H133,2)</f>
        <v>0</v>
      </c>
      <c r="J133" s="235"/>
      <c r="K133" s="236">
        <f>ROUND(E133*J133,2)</f>
        <v>0</v>
      </c>
      <c r="L133" s="236">
        <v>15</v>
      </c>
      <c r="M133" s="236">
        <f>G133*(1+L133/100)</f>
        <v>0</v>
      </c>
      <c r="N133" s="234">
        <v>6.4560000000000006E-2</v>
      </c>
      <c r="O133" s="234">
        <f>ROUND(E133*N133,2)</f>
        <v>0.62</v>
      </c>
      <c r="P133" s="234">
        <v>0</v>
      </c>
      <c r="Q133" s="234">
        <f>ROUND(E133*P133,2)</f>
        <v>0</v>
      </c>
      <c r="R133" s="236" t="s">
        <v>328</v>
      </c>
      <c r="S133" s="236" t="s">
        <v>143</v>
      </c>
      <c r="T133" s="237" t="s">
        <v>143</v>
      </c>
      <c r="U133" s="222">
        <v>0.56000000000000005</v>
      </c>
      <c r="V133" s="222">
        <f>ROUND(E133*U133,2)</f>
        <v>5.35</v>
      </c>
      <c r="W133" s="222"/>
      <c r="X133" s="222" t="s">
        <v>184</v>
      </c>
      <c r="Y133" s="222" t="s">
        <v>146</v>
      </c>
      <c r="Z133" s="212"/>
      <c r="AA133" s="212"/>
      <c r="AB133" s="212"/>
      <c r="AC133" s="212"/>
      <c r="AD133" s="212"/>
      <c r="AE133" s="212"/>
      <c r="AF133" s="212"/>
      <c r="AG133" s="212" t="s">
        <v>185</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2" x14ac:dyDescent="0.2">
      <c r="A134" s="219"/>
      <c r="B134" s="220"/>
      <c r="C134" s="260" t="s">
        <v>329</v>
      </c>
      <c r="D134" s="252"/>
      <c r="E134" s="252"/>
      <c r="F134" s="252"/>
      <c r="G134" s="252"/>
      <c r="H134" s="222"/>
      <c r="I134" s="222"/>
      <c r="J134" s="222"/>
      <c r="K134" s="222"/>
      <c r="L134" s="222"/>
      <c r="M134" s="222"/>
      <c r="N134" s="221"/>
      <c r="O134" s="221"/>
      <c r="P134" s="221"/>
      <c r="Q134" s="221"/>
      <c r="R134" s="222"/>
      <c r="S134" s="222"/>
      <c r="T134" s="222"/>
      <c r="U134" s="222"/>
      <c r="V134" s="222"/>
      <c r="W134" s="222"/>
      <c r="X134" s="222"/>
      <c r="Y134" s="222"/>
      <c r="Z134" s="212"/>
      <c r="AA134" s="212"/>
      <c r="AB134" s="212"/>
      <c r="AC134" s="212"/>
      <c r="AD134" s="212"/>
      <c r="AE134" s="212"/>
      <c r="AF134" s="212"/>
      <c r="AG134" s="212" t="s">
        <v>187</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2" x14ac:dyDescent="0.2">
      <c r="A135" s="219"/>
      <c r="B135" s="220"/>
      <c r="C135" s="244" t="s">
        <v>330</v>
      </c>
      <c r="D135" s="240"/>
      <c r="E135" s="240"/>
      <c r="F135" s="240"/>
      <c r="G135" s="240"/>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148</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2" x14ac:dyDescent="0.2">
      <c r="A136" s="219"/>
      <c r="B136" s="220"/>
      <c r="C136" s="261" t="s">
        <v>331</v>
      </c>
      <c r="D136" s="248"/>
      <c r="E136" s="249">
        <v>9.5500000000000007</v>
      </c>
      <c r="F136" s="222"/>
      <c r="G136" s="222"/>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189</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31">
        <v>27</v>
      </c>
      <c r="B137" s="232" t="s">
        <v>332</v>
      </c>
      <c r="C137" s="242" t="s">
        <v>333</v>
      </c>
      <c r="D137" s="233" t="s">
        <v>182</v>
      </c>
      <c r="E137" s="234">
        <v>9.4520999999999997</v>
      </c>
      <c r="F137" s="235"/>
      <c r="G137" s="236">
        <f>ROUND(E137*F137,2)</f>
        <v>0</v>
      </c>
      <c r="H137" s="235"/>
      <c r="I137" s="236">
        <f>ROUND(E137*H137,2)</f>
        <v>0</v>
      </c>
      <c r="J137" s="235"/>
      <c r="K137" s="236">
        <f>ROUND(E137*J137,2)</f>
        <v>0</v>
      </c>
      <c r="L137" s="236">
        <v>15</v>
      </c>
      <c r="M137" s="236">
        <f>G137*(1+L137/100)</f>
        <v>0</v>
      </c>
      <c r="N137" s="234">
        <v>1.7034</v>
      </c>
      <c r="O137" s="234">
        <f>ROUND(E137*N137,2)</f>
        <v>16.100000000000001</v>
      </c>
      <c r="P137" s="234">
        <v>0</v>
      </c>
      <c r="Q137" s="234">
        <f>ROUND(E137*P137,2)</f>
        <v>0</v>
      </c>
      <c r="R137" s="236" t="s">
        <v>328</v>
      </c>
      <c r="S137" s="236" t="s">
        <v>143</v>
      </c>
      <c r="T137" s="237" t="s">
        <v>143</v>
      </c>
      <c r="U137" s="222">
        <v>1.3</v>
      </c>
      <c r="V137" s="222">
        <f>ROUND(E137*U137,2)</f>
        <v>12.29</v>
      </c>
      <c r="W137" s="222"/>
      <c r="X137" s="222" t="s">
        <v>184</v>
      </c>
      <c r="Y137" s="222" t="s">
        <v>146</v>
      </c>
      <c r="Z137" s="212"/>
      <c r="AA137" s="212"/>
      <c r="AB137" s="212"/>
      <c r="AC137" s="212"/>
      <c r="AD137" s="212"/>
      <c r="AE137" s="212"/>
      <c r="AF137" s="212"/>
      <c r="AG137" s="212" t="s">
        <v>185</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2" x14ac:dyDescent="0.2">
      <c r="A138" s="219"/>
      <c r="B138" s="220"/>
      <c r="C138" s="260" t="s">
        <v>334</v>
      </c>
      <c r="D138" s="252"/>
      <c r="E138" s="252"/>
      <c r="F138" s="252"/>
      <c r="G138" s="252"/>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187</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2" x14ac:dyDescent="0.2">
      <c r="A139" s="219"/>
      <c r="B139" s="220"/>
      <c r="C139" s="261" t="s">
        <v>335</v>
      </c>
      <c r="D139" s="248"/>
      <c r="E139" s="249"/>
      <c r="F139" s="222"/>
      <c r="G139" s="222"/>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189</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
      <c r="A140" s="219"/>
      <c r="B140" s="220"/>
      <c r="C140" s="261" t="s">
        <v>336</v>
      </c>
      <c r="D140" s="248"/>
      <c r="E140" s="249">
        <v>2.8125</v>
      </c>
      <c r="F140" s="222"/>
      <c r="G140" s="222"/>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189</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3" x14ac:dyDescent="0.2">
      <c r="A141" s="219"/>
      <c r="B141" s="220"/>
      <c r="C141" s="261" t="s">
        <v>303</v>
      </c>
      <c r="D141" s="248"/>
      <c r="E141" s="249"/>
      <c r="F141" s="222"/>
      <c r="G141" s="222"/>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189</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3" x14ac:dyDescent="0.2">
      <c r="A142" s="219"/>
      <c r="B142" s="220"/>
      <c r="C142" s="261" t="s">
        <v>337</v>
      </c>
      <c r="D142" s="248"/>
      <c r="E142" s="249">
        <v>2.2637999999999998</v>
      </c>
      <c r="F142" s="222"/>
      <c r="G142" s="222"/>
      <c r="H142" s="222"/>
      <c r="I142" s="222"/>
      <c r="J142" s="222"/>
      <c r="K142" s="222"/>
      <c r="L142" s="222"/>
      <c r="M142" s="222"/>
      <c r="N142" s="221"/>
      <c r="O142" s="221"/>
      <c r="P142" s="221"/>
      <c r="Q142" s="221"/>
      <c r="R142" s="222"/>
      <c r="S142" s="222"/>
      <c r="T142" s="222"/>
      <c r="U142" s="222"/>
      <c r="V142" s="222"/>
      <c r="W142" s="222"/>
      <c r="X142" s="222"/>
      <c r="Y142" s="222"/>
      <c r="Z142" s="212"/>
      <c r="AA142" s="212"/>
      <c r="AB142" s="212"/>
      <c r="AC142" s="212"/>
      <c r="AD142" s="212"/>
      <c r="AE142" s="212"/>
      <c r="AF142" s="212"/>
      <c r="AG142" s="212" t="s">
        <v>189</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3" x14ac:dyDescent="0.2">
      <c r="A143" s="219"/>
      <c r="B143" s="220"/>
      <c r="C143" s="261" t="s">
        <v>338</v>
      </c>
      <c r="D143" s="248"/>
      <c r="E143" s="249">
        <v>2.1351</v>
      </c>
      <c r="F143" s="222"/>
      <c r="G143" s="222"/>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189</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3" x14ac:dyDescent="0.2">
      <c r="A144" s="219"/>
      <c r="B144" s="220"/>
      <c r="C144" s="261" t="s">
        <v>339</v>
      </c>
      <c r="D144" s="248"/>
      <c r="E144" s="249">
        <v>2.2406999999999999</v>
      </c>
      <c r="F144" s="222"/>
      <c r="G144" s="222"/>
      <c r="H144" s="222"/>
      <c r="I144" s="222"/>
      <c r="J144" s="222"/>
      <c r="K144" s="222"/>
      <c r="L144" s="222"/>
      <c r="M144" s="222"/>
      <c r="N144" s="221"/>
      <c r="O144" s="221"/>
      <c r="P144" s="221"/>
      <c r="Q144" s="221"/>
      <c r="R144" s="222"/>
      <c r="S144" s="222"/>
      <c r="T144" s="222"/>
      <c r="U144" s="222"/>
      <c r="V144" s="222"/>
      <c r="W144" s="222"/>
      <c r="X144" s="222"/>
      <c r="Y144" s="222"/>
      <c r="Z144" s="212"/>
      <c r="AA144" s="212"/>
      <c r="AB144" s="212"/>
      <c r="AC144" s="212"/>
      <c r="AD144" s="212"/>
      <c r="AE144" s="212"/>
      <c r="AF144" s="212"/>
      <c r="AG144" s="212" t="s">
        <v>189</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ht="33.75" outlineLevel="1" x14ac:dyDescent="0.2">
      <c r="A145" s="231">
        <v>28</v>
      </c>
      <c r="B145" s="232" t="s">
        <v>340</v>
      </c>
      <c r="C145" s="242" t="s">
        <v>341</v>
      </c>
      <c r="D145" s="233" t="s">
        <v>182</v>
      </c>
      <c r="E145" s="234">
        <v>5.4924999999999997</v>
      </c>
      <c r="F145" s="235"/>
      <c r="G145" s="236">
        <f>ROUND(E145*F145,2)</f>
        <v>0</v>
      </c>
      <c r="H145" s="235"/>
      <c r="I145" s="236">
        <f>ROUND(E145*H145,2)</f>
        <v>0</v>
      </c>
      <c r="J145" s="235"/>
      <c r="K145" s="236">
        <f>ROUND(E145*J145,2)</f>
        <v>0</v>
      </c>
      <c r="L145" s="236">
        <v>15</v>
      </c>
      <c r="M145" s="236">
        <f>G145*(1+L145/100)</f>
        <v>0</v>
      </c>
      <c r="N145" s="234">
        <v>2.5</v>
      </c>
      <c r="O145" s="234">
        <f>ROUND(E145*N145,2)</f>
        <v>13.73</v>
      </c>
      <c r="P145" s="234">
        <v>0</v>
      </c>
      <c r="Q145" s="234">
        <f>ROUND(E145*P145,2)</f>
        <v>0</v>
      </c>
      <c r="R145" s="236" t="s">
        <v>328</v>
      </c>
      <c r="S145" s="236" t="s">
        <v>143</v>
      </c>
      <c r="T145" s="237" t="s">
        <v>143</v>
      </c>
      <c r="U145" s="222">
        <v>1.45</v>
      </c>
      <c r="V145" s="222">
        <f>ROUND(E145*U145,2)</f>
        <v>7.96</v>
      </c>
      <c r="W145" s="222"/>
      <c r="X145" s="222" t="s">
        <v>184</v>
      </c>
      <c r="Y145" s="222" t="s">
        <v>146</v>
      </c>
      <c r="Z145" s="212"/>
      <c r="AA145" s="212"/>
      <c r="AB145" s="212"/>
      <c r="AC145" s="212"/>
      <c r="AD145" s="212"/>
      <c r="AE145" s="212"/>
      <c r="AF145" s="212"/>
      <c r="AG145" s="212" t="s">
        <v>185</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2" x14ac:dyDescent="0.2">
      <c r="A146" s="219"/>
      <c r="B146" s="220"/>
      <c r="C146" s="260" t="s">
        <v>342</v>
      </c>
      <c r="D146" s="252"/>
      <c r="E146" s="252"/>
      <c r="F146" s="252"/>
      <c r="G146" s="252"/>
      <c r="H146" s="222"/>
      <c r="I146" s="222"/>
      <c r="J146" s="222"/>
      <c r="K146" s="222"/>
      <c r="L146" s="222"/>
      <c r="M146" s="222"/>
      <c r="N146" s="221"/>
      <c r="O146" s="221"/>
      <c r="P146" s="221"/>
      <c r="Q146" s="221"/>
      <c r="R146" s="222"/>
      <c r="S146" s="222"/>
      <c r="T146" s="222"/>
      <c r="U146" s="222"/>
      <c r="V146" s="222"/>
      <c r="W146" s="222"/>
      <c r="X146" s="222"/>
      <c r="Y146" s="222"/>
      <c r="Z146" s="212"/>
      <c r="AA146" s="212"/>
      <c r="AB146" s="212"/>
      <c r="AC146" s="212"/>
      <c r="AD146" s="212"/>
      <c r="AE146" s="212"/>
      <c r="AF146" s="212"/>
      <c r="AG146" s="212" t="s">
        <v>187</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2" x14ac:dyDescent="0.2">
      <c r="A147" s="219"/>
      <c r="B147" s="220"/>
      <c r="C147" s="261" t="s">
        <v>343</v>
      </c>
      <c r="D147" s="248"/>
      <c r="E147" s="249">
        <v>0.76800000000000002</v>
      </c>
      <c r="F147" s="222"/>
      <c r="G147" s="222"/>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189</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3" x14ac:dyDescent="0.2">
      <c r="A148" s="219"/>
      <c r="B148" s="220"/>
      <c r="C148" s="261" t="s">
        <v>303</v>
      </c>
      <c r="D148" s="248"/>
      <c r="E148" s="249"/>
      <c r="F148" s="222"/>
      <c r="G148" s="222"/>
      <c r="H148" s="222"/>
      <c r="I148" s="222"/>
      <c r="J148" s="222"/>
      <c r="K148" s="222"/>
      <c r="L148" s="222"/>
      <c r="M148" s="222"/>
      <c r="N148" s="221"/>
      <c r="O148" s="221"/>
      <c r="P148" s="221"/>
      <c r="Q148" s="221"/>
      <c r="R148" s="222"/>
      <c r="S148" s="222"/>
      <c r="T148" s="222"/>
      <c r="U148" s="222"/>
      <c r="V148" s="222"/>
      <c r="W148" s="222"/>
      <c r="X148" s="222"/>
      <c r="Y148" s="222"/>
      <c r="Z148" s="212"/>
      <c r="AA148" s="212"/>
      <c r="AB148" s="212"/>
      <c r="AC148" s="212"/>
      <c r="AD148" s="212"/>
      <c r="AE148" s="212"/>
      <c r="AF148" s="212"/>
      <c r="AG148" s="212" t="s">
        <v>189</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
      <c r="A149" s="219"/>
      <c r="B149" s="220"/>
      <c r="C149" s="261" t="s">
        <v>344</v>
      </c>
      <c r="D149" s="248"/>
      <c r="E149" s="249">
        <v>1.6082000000000001</v>
      </c>
      <c r="F149" s="222"/>
      <c r="G149" s="222"/>
      <c r="H149" s="222"/>
      <c r="I149" s="222"/>
      <c r="J149" s="222"/>
      <c r="K149" s="222"/>
      <c r="L149" s="222"/>
      <c r="M149" s="222"/>
      <c r="N149" s="221"/>
      <c r="O149" s="221"/>
      <c r="P149" s="221"/>
      <c r="Q149" s="221"/>
      <c r="R149" s="222"/>
      <c r="S149" s="222"/>
      <c r="T149" s="222"/>
      <c r="U149" s="222"/>
      <c r="V149" s="222"/>
      <c r="W149" s="222"/>
      <c r="X149" s="222"/>
      <c r="Y149" s="222"/>
      <c r="Z149" s="212"/>
      <c r="AA149" s="212"/>
      <c r="AB149" s="212"/>
      <c r="AC149" s="212"/>
      <c r="AD149" s="212"/>
      <c r="AE149" s="212"/>
      <c r="AF149" s="212"/>
      <c r="AG149" s="212" t="s">
        <v>189</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3" x14ac:dyDescent="0.2">
      <c r="A150" s="219"/>
      <c r="B150" s="220"/>
      <c r="C150" s="261" t="s">
        <v>345</v>
      </c>
      <c r="D150" s="248"/>
      <c r="E150" s="249">
        <v>1.5224</v>
      </c>
      <c r="F150" s="222"/>
      <c r="G150" s="222"/>
      <c r="H150" s="222"/>
      <c r="I150" s="222"/>
      <c r="J150" s="222"/>
      <c r="K150" s="222"/>
      <c r="L150" s="222"/>
      <c r="M150" s="222"/>
      <c r="N150" s="221"/>
      <c r="O150" s="221"/>
      <c r="P150" s="221"/>
      <c r="Q150" s="221"/>
      <c r="R150" s="222"/>
      <c r="S150" s="222"/>
      <c r="T150" s="222"/>
      <c r="U150" s="222"/>
      <c r="V150" s="222"/>
      <c r="W150" s="222"/>
      <c r="X150" s="222"/>
      <c r="Y150" s="222"/>
      <c r="Z150" s="212"/>
      <c r="AA150" s="212"/>
      <c r="AB150" s="212"/>
      <c r="AC150" s="212"/>
      <c r="AD150" s="212"/>
      <c r="AE150" s="212"/>
      <c r="AF150" s="212"/>
      <c r="AG150" s="212" t="s">
        <v>189</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3" x14ac:dyDescent="0.2">
      <c r="A151" s="219"/>
      <c r="B151" s="220"/>
      <c r="C151" s="261" t="s">
        <v>346</v>
      </c>
      <c r="D151" s="248"/>
      <c r="E151" s="249">
        <v>1.5939000000000001</v>
      </c>
      <c r="F151" s="222"/>
      <c r="G151" s="222"/>
      <c r="H151" s="222"/>
      <c r="I151" s="222"/>
      <c r="J151" s="222"/>
      <c r="K151" s="222"/>
      <c r="L151" s="222"/>
      <c r="M151" s="222"/>
      <c r="N151" s="221"/>
      <c r="O151" s="221"/>
      <c r="P151" s="221"/>
      <c r="Q151" s="221"/>
      <c r="R151" s="222"/>
      <c r="S151" s="222"/>
      <c r="T151" s="222"/>
      <c r="U151" s="222"/>
      <c r="V151" s="222"/>
      <c r="W151" s="222"/>
      <c r="X151" s="222"/>
      <c r="Y151" s="222"/>
      <c r="Z151" s="212"/>
      <c r="AA151" s="212"/>
      <c r="AB151" s="212"/>
      <c r="AC151" s="212"/>
      <c r="AD151" s="212"/>
      <c r="AE151" s="212"/>
      <c r="AF151" s="212"/>
      <c r="AG151" s="212" t="s">
        <v>189</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x14ac:dyDescent="0.2">
      <c r="A152" s="224" t="s">
        <v>138</v>
      </c>
      <c r="B152" s="225" t="s">
        <v>85</v>
      </c>
      <c r="C152" s="241" t="s">
        <v>86</v>
      </c>
      <c r="D152" s="226"/>
      <c r="E152" s="227"/>
      <c r="F152" s="228"/>
      <c r="G152" s="228">
        <f>SUMIF(AG153:AG180,"&lt;&gt;NOR",G153:G180)</f>
        <v>0</v>
      </c>
      <c r="H152" s="228"/>
      <c r="I152" s="228">
        <f>SUM(I153:I180)</f>
        <v>0</v>
      </c>
      <c r="J152" s="228"/>
      <c r="K152" s="228">
        <f>SUM(K153:K180)</f>
        <v>0</v>
      </c>
      <c r="L152" s="228"/>
      <c r="M152" s="228">
        <f>SUM(M153:M180)</f>
        <v>0</v>
      </c>
      <c r="N152" s="227"/>
      <c r="O152" s="227">
        <f>SUM(O153:O180)</f>
        <v>32.21</v>
      </c>
      <c r="P152" s="227"/>
      <c r="Q152" s="227">
        <f>SUM(Q153:Q180)</f>
        <v>22.18</v>
      </c>
      <c r="R152" s="228"/>
      <c r="S152" s="228"/>
      <c r="T152" s="229"/>
      <c r="U152" s="223"/>
      <c r="V152" s="223">
        <f>SUM(V153:V180)</f>
        <v>58.5</v>
      </c>
      <c r="W152" s="223"/>
      <c r="X152" s="223"/>
      <c r="Y152" s="223"/>
      <c r="AG152" t="s">
        <v>139</v>
      </c>
    </row>
    <row r="153" spans="1:60" outlineLevel="1" x14ac:dyDescent="0.2">
      <c r="A153" s="231">
        <v>29</v>
      </c>
      <c r="B153" s="232" t="s">
        <v>347</v>
      </c>
      <c r="C153" s="242" t="s">
        <v>348</v>
      </c>
      <c r="D153" s="233" t="s">
        <v>198</v>
      </c>
      <c r="E153" s="234">
        <v>25.2</v>
      </c>
      <c r="F153" s="235"/>
      <c r="G153" s="236">
        <f>ROUND(E153*F153,2)</f>
        <v>0</v>
      </c>
      <c r="H153" s="235"/>
      <c r="I153" s="236">
        <f>ROUND(E153*H153,2)</f>
        <v>0</v>
      </c>
      <c r="J153" s="235"/>
      <c r="K153" s="236">
        <f>ROUND(E153*J153,2)</f>
        <v>0</v>
      </c>
      <c r="L153" s="236">
        <v>15</v>
      </c>
      <c r="M153" s="236">
        <f>G153*(1+L153/100)</f>
        <v>0</v>
      </c>
      <c r="N153" s="234">
        <v>0.65983000000000003</v>
      </c>
      <c r="O153" s="234">
        <f>ROUND(E153*N153,2)</f>
        <v>16.63</v>
      </c>
      <c r="P153" s="234">
        <v>0.88</v>
      </c>
      <c r="Q153" s="234">
        <f>ROUND(E153*P153,2)</f>
        <v>22.18</v>
      </c>
      <c r="R153" s="236"/>
      <c r="S153" s="236" t="s">
        <v>277</v>
      </c>
      <c r="T153" s="237" t="s">
        <v>349</v>
      </c>
      <c r="U153" s="222">
        <v>2.1303000000000001</v>
      </c>
      <c r="V153" s="222">
        <f>ROUND(E153*U153,2)</f>
        <v>53.68</v>
      </c>
      <c r="W153" s="222"/>
      <c r="X153" s="222" t="s">
        <v>200</v>
      </c>
      <c r="Y153" s="222" t="s">
        <v>146</v>
      </c>
      <c r="Z153" s="212"/>
      <c r="AA153" s="212"/>
      <c r="AB153" s="212"/>
      <c r="AC153" s="212"/>
      <c r="AD153" s="212"/>
      <c r="AE153" s="212"/>
      <c r="AF153" s="212"/>
      <c r="AG153" s="212" t="s">
        <v>201</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2" x14ac:dyDescent="0.2">
      <c r="A154" s="219"/>
      <c r="B154" s="220"/>
      <c r="C154" s="243" t="s">
        <v>350</v>
      </c>
      <c r="D154" s="238"/>
      <c r="E154" s="238"/>
      <c r="F154" s="238"/>
      <c r="G154" s="238"/>
      <c r="H154" s="222"/>
      <c r="I154" s="222"/>
      <c r="J154" s="222"/>
      <c r="K154" s="222"/>
      <c r="L154" s="222"/>
      <c r="M154" s="222"/>
      <c r="N154" s="221"/>
      <c r="O154" s="221"/>
      <c r="P154" s="221"/>
      <c r="Q154" s="221"/>
      <c r="R154" s="222"/>
      <c r="S154" s="222"/>
      <c r="T154" s="222"/>
      <c r="U154" s="222"/>
      <c r="V154" s="222"/>
      <c r="W154" s="222"/>
      <c r="X154" s="222"/>
      <c r="Y154" s="222"/>
      <c r="Z154" s="212"/>
      <c r="AA154" s="212"/>
      <c r="AB154" s="212"/>
      <c r="AC154" s="212"/>
      <c r="AD154" s="212"/>
      <c r="AE154" s="212"/>
      <c r="AF154" s="212"/>
      <c r="AG154" s="212" t="s">
        <v>148</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3" x14ac:dyDescent="0.2">
      <c r="A155" s="219"/>
      <c r="B155" s="220"/>
      <c r="C155" s="244" t="s">
        <v>351</v>
      </c>
      <c r="D155" s="240"/>
      <c r="E155" s="240"/>
      <c r="F155" s="240"/>
      <c r="G155" s="240"/>
      <c r="H155" s="222"/>
      <c r="I155" s="222"/>
      <c r="J155" s="222"/>
      <c r="K155" s="222"/>
      <c r="L155" s="222"/>
      <c r="M155" s="222"/>
      <c r="N155" s="221"/>
      <c r="O155" s="221"/>
      <c r="P155" s="221"/>
      <c r="Q155" s="221"/>
      <c r="R155" s="222"/>
      <c r="S155" s="222"/>
      <c r="T155" s="222"/>
      <c r="U155" s="222"/>
      <c r="V155" s="222"/>
      <c r="W155" s="222"/>
      <c r="X155" s="222"/>
      <c r="Y155" s="222"/>
      <c r="Z155" s="212"/>
      <c r="AA155" s="212"/>
      <c r="AB155" s="212"/>
      <c r="AC155" s="212"/>
      <c r="AD155" s="212"/>
      <c r="AE155" s="212"/>
      <c r="AF155" s="212"/>
      <c r="AG155" s="212" t="s">
        <v>148</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3" x14ac:dyDescent="0.2">
      <c r="A156" s="219"/>
      <c r="B156" s="220"/>
      <c r="C156" s="244" t="s">
        <v>352</v>
      </c>
      <c r="D156" s="240"/>
      <c r="E156" s="240"/>
      <c r="F156" s="240"/>
      <c r="G156" s="240"/>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148</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3" x14ac:dyDescent="0.2">
      <c r="A157" s="219"/>
      <c r="B157" s="220"/>
      <c r="C157" s="244" t="s">
        <v>353</v>
      </c>
      <c r="D157" s="240"/>
      <c r="E157" s="240"/>
      <c r="F157" s="240"/>
      <c r="G157" s="240"/>
      <c r="H157" s="222"/>
      <c r="I157" s="222"/>
      <c r="J157" s="222"/>
      <c r="K157" s="222"/>
      <c r="L157" s="222"/>
      <c r="M157" s="222"/>
      <c r="N157" s="221"/>
      <c r="O157" s="221"/>
      <c r="P157" s="221"/>
      <c r="Q157" s="221"/>
      <c r="R157" s="222"/>
      <c r="S157" s="222"/>
      <c r="T157" s="222"/>
      <c r="U157" s="222"/>
      <c r="V157" s="222"/>
      <c r="W157" s="222"/>
      <c r="X157" s="222"/>
      <c r="Y157" s="222"/>
      <c r="Z157" s="212"/>
      <c r="AA157" s="212"/>
      <c r="AB157" s="212"/>
      <c r="AC157" s="212"/>
      <c r="AD157" s="212"/>
      <c r="AE157" s="212"/>
      <c r="AF157" s="212"/>
      <c r="AG157" s="212" t="s">
        <v>148</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3" x14ac:dyDescent="0.2">
      <c r="A158" s="219"/>
      <c r="B158" s="220"/>
      <c r="C158" s="244" t="s">
        <v>354</v>
      </c>
      <c r="D158" s="240"/>
      <c r="E158" s="240"/>
      <c r="F158" s="240"/>
      <c r="G158" s="240"/>
      <c r="H158" s="222"/>
      <c r="I158" s="222"/>
      <c r="J158" s="222"/>
      <c r="K158" s="222"/>
      <c r="L158" s="222"/>
      <c r="M158" s="222"/>
      <c r="N158" s="221"/>
      <c r="O158" s="221"/>
      <c r="P158" s="221"/>
      <c r="Q158" s="221"/>
      <c r="R158" s="222"/>
      <c r="S158" s="222"/>
      <c r="T158" s="222"/>
      <c r="U158" s="222"/>
      <c r="V158" s="222"/>
      <c r="W158" s="222"/>
      <c r="X158" s="222"/>
      <c r="Y158" s="222"/>
      <c r="Z158" s="212"/>
      <c r="AA158" s="212"/>
      <c r="AB158" s="212"/>
      <c r="AC158" s="212"/>
      <c r="AD158" s="212"/>
      <c r="AE158" s="212"/>
      <c r="AF158" s="212"/>
      <c r="AG158" s="212" t="s">
        <v>148</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
      <c r="A159" s="219"/>
      <c r="B159" s="220"/>
      <c r="C159" s="244" t="s">
        <v>355</v>
      </c>
      <c r="D159" s="240"/>
      <c r="E159" s="240"/>
      <c r="F159" s="240"/>
      <c r="G159" s="240"/>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148</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44" t="s">
        <v>356</v>
      </c>
      <c r="D160" s="240"/>
      <c r="E160" s="240"/>
      <c r="F160" s="240"/>
      <c r="G160" s="240"/>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148</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
      <c r="A161" s="219"/>
      <c r="B161" s="220"/>
      <c r="C161" s="244" t="s">
        <v>357</v>
      </c>
      <c r="D161" s="240"/>
      <c r="E161" s="240"/>
      <c r="F161" s="240"/>
      <c r="G161" s="240"/>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148</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
      <c r="A162" s="219"/>
      <c r="B162" s="220"/>
      <c r="C162" s="244" t="s">
        <v>358</v>
      </c>
      <c r="D162" s="240"/>
      <c r="E162" s="240"/>
      <c r="F162" s="240"/>
      <c r="G162" s="240"/>
      <c r="H162" s="222"/>
      <c r="I162" s="222"/>
      <c r="J162" s="222"/>
      <c r="K162" s="222"/>
      <c r="L162" s="222"/>
      <c r="M162" s="222"/>
      <c r="N162" s="221"/>
      <c r="O162" s="221"/>
      <c r="P162" s="221"/>
      <c r="Q162" s="221"/>
      <c r="R162" s="222"/>
      <c r="S162" s="222"/>
      <c r="T162" s="222"/>
      <c r="U162" s="222"/>
      <c r="V162" s="222"/>
      <c r="W162" s="222"/>
      <c r="X162" s="222"/>
      <c r="Y162" s="222"/>
      <c r="Z162" s="212"/>
      <c r="AA162" s="212"/>
      <c r="AB162" s="212"/>
      <c r="AC162" s="212"/>
      <c r="AD162" s="212"/>
      <c r="AE162" s="212"/>
      <c r="AF162" s="212"/>
      <c r="AG162" s="212" t="s">
        <v>148</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3" x14ac:dyDescent="0.2">
      <c r="A163" s="219"/>
      <c r="B163" s="220"/>
      <c r="C163" s="244" t="s">
        <v>359</v>
      </c>
      <c r="D163" s="240"/>
      <c r="E163" s="240"/>
      <c r="F163" s="240"/>
      <c r="G163" s="240"/>
      <c r="H163" s="222"/>
      <c r="I163" s="222"/>
      <c r="J163" s="222"/>
      <c r="K163" s="222"/>
      <c r="L163" s="222"/>
      <c r="M163" s="222"/>
      <c r="N163" s="221"/>
      <c r="O163" s="221"/>
      <c r="P163" s="221"/>
      <c r="Q163" s="221"/>
      <c r="R163" s="222"/>
      <c r="S163" s="222"/>
      <c r="T163" s="222"/>
      <c r="U163" s="222"/>
      <c r="V163" s="222"/>
      <c r="W163" s="222"/>
      <c r="X163" s="222"/>
      <c r="Y163" s="222"/>
      <c r="Z163" s="212"/>
      <c r="AA163" s="212"/>
      <c r="AB163" s="212"/>
      <c r="AC163" s="212"/>
      <c r="AD163" s="212"/>
      <c r="AE163" s="212"/>
      <c r="AF163" s="212"/>
      <c r="AG163" s="212" t="s">
        <v>148</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3" x14ac:dyDescent="0.2">
      <c r="A164" s="219"/>
      <c r="B164" s="220"/>
      <c r="C164" s="244" t="s">
        <v>360</v>
      </c>
      <c r="D164" s="240"/>
      <c r="E164" s="240"/>
      <c r="F164" s="240"/>
      <c r="G164" s="240"/>
      <c r="H164" s="222"/>
      <c r="I164" s="222"/>
      <c r="J164" s="222"/>
      <c r="K164" s="222"/>
      <c r="L164" s="222"/>
      <c r="M164" s="222"/>
      <c r="N164" s="221"/>
      <c r="O164" s="221"/>
      <c r="P164" s="221"/>
      <c r="Q164" s="221"/>
      <c r="R164" s="222"/>
      <c r="S164" s="222"/>
      <c r="T164" s="222"/>
      <c r="U164" s="222"/>
      <c r="V164" s="222"/>
      <c r="W164" s="222"/>
      <c r="X164" s="222"/>
      <c r="Y164" s="222"/>
      <c r="Z164" s="212"/>
      <c r="AA164" s="212"/>
      <c r="AB164" s="212"/>
      <c r="AC164" s="212"/>
      <c r="AD164" s="212"/>
      <c r="AE164" s="212"/>
      <c r="AF164" s="212"/>
      <c r="AG164" s="212" t="s">
        <v>148</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2" x14ac:dyDescent="0.2">
      <c r="A165" s="219"/>
      <c r="B165" s="220"/>
      <c r="C165" s="261" t="s">
        <v>361</v>
      </c>
      <c r="D165" s="248"/>
      <c r="E165" s="249">
        <v>25.2</v>
      </c>
      <c r="F165" s="222"/>
      <c r="G165" s="222"/>
      <c r="H165" s="222"/>
      <c r="I165" s="222"/>
      <c r="J165" s="222"/>
      <c r="K165" s="222"/>
      <c r="L165" s="222"/>
      <c r="M165" s="222"/>
      <c r="N165" s="221"/>
      <c r="O165" s="221"/>
      <c r="P165" s="221"/>
      <c r="Q165" s="221"/>
      <c r="R165" s="222"/>
      <c r="S165" s="222"/>
      <c r="T165" s="222"/>
      <c r="U165" s="222"/>
      <c r="V165" s="222"/>
      <c r="W165" s="222"/>
      <c r="X165" s="222"/>
      <c r="Y165" s="222"/>
      <c r="Z165" s="212"/>
      <c r="AA165" s="212"/>
      <c r="AB165" s="212"/>
      <c r="AC165" s="212"/>
      <c r="AD165" s="212"/>
      <c r="AE165" s="212"/>
      <c r="AF165" s="212"/>
      <c r="AG165" s="212" t="s">
        <v>189</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31">
        <v>30</v>
      </c>
      <c r="B166" s="232" t="s">
        <v>362</v>
      </c>
      <c r="C166" s="242" t="s">
        <v>363</v>
      </c>
      <c r="D166" s="233" t="s">
        <v>198</v>
      </c>
      <c r="E166" s="234">
        <v>25.2</v>
      </c>
      <c r="F166" s="235"/>
      <c r="G166" s="236">
        <f>ROUND(E166*F166,2)</f>
        <v>0</v>
      </c>
      <c r="H166" s="235"/>
      <c r="I166" s="236">
        <f>ROUND(E166*H166,2)</f>
        <v>0</v>
      </c>
      <c r="J166" s="235"/>
      <c r="K166" s="236">
        <f>ROUND(E166*J166,2)</f>
        <v>0</v>
      </c>
      <c r="L166" s="236">
        <v>15</v>
      </c>
      <c r="M166" s="236">
        <f>G166*(1+L166/100)</f>
        <v>0</v>
      </c>
      <c r="N166" s="234">
        <v>6.5199999999999998E-3</v>
      </c>
      <c r="O166" s="234">
        <f>ROUND(E166*N166,2)</f>
        <v>0.16</v>
      </c>
      <c r="P166" s="234">
        <v>0</v>
      </c>
      <c r="Q166" s="234">
        <f>ROUND(E166*P166,2)</f>
        <v>0</v>
      </c>
      <c r="R166" s="236" t="s">
        <v>193</v>
      </c>
      <c r="S166" s="236" t="s">
        <v>143</v>
      </c>
      <c r="T166" s="237" t="s">
        <v>143</v>
      </c>
      <c r="U166" s="222">
        <v>4.0000000000000001E-3</v>
      </c>
      <c r="V166" s="222">
        <f>ROUND(E166*U166,2)</f>
        <v>0.1</v>
      </c>
      <c r="W166" s="222"/>
      <c r="X166" s="222" t="s">
        <v>184</v>
      </c>
      <c r="Y166" s="222" t="s">
        <v>146</v>
      </c>
      <c r="Z166" s="212"/>
      <c r="AA166" s="212"/>
      <c r="AB166" s="212"/>
      <c r="AC166" s="212"/>
      <c r="AD166" s="212"/>
      <c r="AE166" s="212"/>
      <c r="AF166" s="212"/>
      <c r="AG166" s="212" t="s">
        <v>185</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2" x14ac:dyDescent="0.2">
      <c r="A167" s="219"/>
      <c r="B167" s="220"/>
      <c r="C167" s="261" t="s">
        <v>364</v>
      </c>
      <c r="D167" s="248"/>
      <c r="E167" s="249">
        <v>25.2</v>
      </c>
      <c r="F167" s="222"/>
      <c r="G167" s="222"/>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189</v>
      </c>
      <c r="AH167" s="212">
        <v>5</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ht="22.5" outlineLevel="1" x14ac:dyDescent="0.2">
      <c r="A168" s="231">
        <v>31</v>
      </c>
      <c r="B168" s="232" t="s">
        <v>365</v>
      </c>
      <c r="C168" s="242" t="s">
        <v>366</v>
      </c>
      <c r="D168" s="233" t="s">
        <v>198</v>
      </c>
      <c r="E168" s="234">
        <v>25.2</v>
      </c>
      <c r="F168" s="235"/>
      <c r="G168" s="236">
        <f>ROUND(E168*F168,2)</f>
        <v>0</v>
      </c>
      <c r="H168" s="235"/>
      <c r="I168" s="236">
        <f>ROUND(E168*H168,2)</f>
        <v>0</v>
      </c>
      <c r="J168" s="235"/>
      <c r="K168" s="236">
        <f>ROUND(E168*J168,2)</f>
        <v>0</v>
      </c>
      <c r="L168" s="236">
        <v>15</v>
      </c>
      <c r="M168" s="236">
        <f>G168*(1+L168/100)</f>
        <v>0</v>
      </c>
      <c r="N168" s="234">
        <v>3.1E-4</v>
      </c>
      <c r="O168" s="234">
        <f>ROUND(E168*N168,2)</f>
        <v>0.01</v>
      </c>
      <c r="P168" s="234">
        <v>0</v>
      </c>
      <c r="Q168" s="234">
        <f>ROUND(E168*P168,2)</f>
        <v>0</v>
      </c>
      <c r="R168" s="236" t="s">
        <v>193</v>
      </c>
      <c r="S168" s="236" t="s">
        <v>367</v>
      </c>
      <c r="T168" s="237" t="s">
        <v>368</v>
      </c>
      <c r="U168" s="222">
        <v>2E-3</v>
      </c>
      <c r="V168" s="222">
        <f>ROUND(E168*U168,2)</f>
        <v>0.05</v>
      </c>
      <c r="W168" s="222"/>
      <c r="X168" s="222" t="s">
        <v>184</v>
      </c>
      <c r="Y168" s="222" t="s">
        <v>146</v>
      </c>
      <c r="Z168" s="212"/>
      <c r="AA168" s="212"/>
      <c r="AB168" s="212"/>
      <c r="AC168" s="212"/>
      <c r="AD168" s="212"/>
      <c r="AE168" s="212"/>
      <c r="AF168" s="212"/>
      <c r="AG168" s="212" t="s">
        <v>185</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2" x14ac:dyDescent="0.2">
      <c r="A169" s="219"/>
      <c r="B169" s="220"/>
      <c r="C169" s="260" t="s">
        <v>369</v>
      </c>
      <c r="D169" s="252"/>
      <c r="E169" s="252"/>
      <c r="F169" s="252"/>
      <c r="G169" s="252"/>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187</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2" x14ac:dyDescent="0.2">
      <c r="A170" s="219"/>
      <c r="B170" s="220"/>
      <c r="C170" s="261" t="s">
        <v>364</v>
      </c>
      <c r="D170" s="248"/>
      <c r="E170" s="249">
        <v>25.2</v>
      </c>
      <c r="F170" s="222"/>
      <c r="G170" s="222"/>
      <c r="H170" s="222"/>
      <c r="I170" s="222"/>
      <c r="J170" s="222"/>
      <c r="K170" s="222"/>
      <c r="L170" s="222"/>
      <c r="M170" s="222"/>
      <c r="N170" s="221"/>
      <c r="O170" s="221"/>
      <c r="P170" s="221"/>
      <c r="Q170" s="221"/>
      <c r="R170" s="222"/>
      <c r="S170" s="222"/>
      <c r="T170" s="222"/>
      <c r="U170" s="222"/>
      <c r="V170" s="222"/>
      <c r="W170" s="222"/>
      <c r="X170" s="222"/>
      <c r="Y170" s="222"/>
      <c r="Z170" s="212"/>
      <c r="AA170" s="212"/>
      <c r="AB170" s="212"/>
      <c r="AC170" s="212"/>
      <c r="AD170" s="212"/>
      <c r="AE170" s="212"/>
      <c r="AF170" s="212"/>
      <c r="AG170" s="212" t="s">
        <v>189</v>
      </c>
      <c r="AH170" s="212">
        <v>5</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2.5" outlineLevel="1" x14ac:dyDescent="0.2">
      <c r="A171" s="231">
        <v>32</v>
      </c>
      <c r="B171" s="232" t="s">
        <v>370</v>
      </c>
      <c r="C171" s="242" t="s">
        <v>371</v>
      </c>
      <c r="D171" s="233" t="s">
        <v>198</v>
      </c>
      <c r="E171" s="234">
        <v>3</v>
      </c>
      <c r="F171" s="235"/>
      <c r="G171" s="236">
        <f>ROUND(E171*F171,2)</f>
        <v>0</v>
      </c>
      <c r="H171" s="235"/>
      <c r="I171" s="236">
        <f>ROUND(E171*H171,2)</f>
        <v>0</v>
      </c>
      <c r="J171" s="235"/>
      <c r="K171" s="236">
        <f>ROUND(E171*J171,2)</f>
        <v>0</v>
      </c>
      <c r="L171" s="236">
        <v>15</v>
      </c>
      <c r="M171" s="236">
        <f>G171*(1+L171/100)</f>
        <v>0</v>
      </c>
      <c r="N171" s="234">
        <v>7.1999999999999995E-2</v>
      </c>
      <c r="O171" s="234">
        <f>ROUND(E171*N171,2)</f>
        <v>0.22</v>
      </c>
      <c r="P171" s="234">
        <v>0</v>
      </c>
      <c r="Q171" s="234">
        <f>ROUND(E171*P171,2)</f>
        <v>0</v>
      </c>
      <c r="R171" s="236" t="s">
        <v>193</v>
      </c>
      <c r="S171" s="236" t="s">
        <v>143</v>
      </c>
      <c r="T171" s="237" t="s">
        <v>143</v>
      </c>
      <c r="U171" s="222">
        <v>0.38</v>
      </c>
      <c r="V171" s="222">
        <f>ROUND(E171*U171,2)</f>
        <v>1.1399999999999999</v>
      </c>
      <c r="W171" s="222"/>
      <c r="X171" s="222" t="s">
        <v>184</v>
      </c>
      <c r="Y171" s="222" t="s">
        <v>146</v>
      </c>
      <c r="Z171" s="212"/>
      <c r="AA171" s="212"/>
      <c r="AB171" s="212"/>
      <c r="AC171" s="212"/>
      <c r="AD171" s="212"/>
      <c r="AE171" s="212"/>
      <c r="AF171" s="212"/>
      <c r="AG171" s="212" t="s">
        <v>185</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ht="22.5" outlineLevel="2" x14ac:dyDescent="0.2">
      <c r="A172" s="219"/>
      <c r="B172" s="220"/>
      <c r="C172" s="260" t="s">
        <v>372</v>
      </c>
      <c r="D172" s="252"/>
      <c r="E172" s="252"/>
      <c r="F172" s="252"/>
      <c r="G172" s="252"/>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187</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39" t="str">
        <f>C172</f>
        <v>komunikací pro pěší do velikosti dlaždic 0,25 m2 s provedením lože do tl. 30 mm, s vyplněním spár a se smetením přebytečného materiálu na vzdálenost do 3 m</v>
      </c>
      <c r="BB172" s="212"/>
      <c r="BC172" s="212"/>
      <c r="BD172" s="212"/>
      <c r="BE172" s="212"/>
      <c r="BF172" s="212"/>
      <c r="BG172" s="212"/>
      <c r="BH172" s="212"/>
    </row>
    <row r="173" spans="1:60" outlineLevel="2" x14ac:dyDescent="0.2">
      <c r="A173" s="219"/>
      <c r="B173" s="220"/>
      <c r="C173" s="261" t="s">
        <v>373</v>
      </c>
      <c r="D173" s="248"/>
      <c r="E173" s="249">
        <v>3</v>
      </c>
      <c r="F173" s="222"/>
      <c r="G173" s="222"/>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189</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31">
        <v>33</v>
      </c>
      <c r="B174" s="232" t="s">
        <v>374</v>
      </c>
      <c r="C174" s="242" t="s">
        <v>375</v>
      </c>
      <c r="D174" s="233" t="s">
        <v>198</v>
      </c>
      <c r="E174" s="234">
        <v>3</v>
      </c>
      <c r="F174" s="235"/>
      <c r="G174" s="236">
        <f>ROUND(E174*F174,2)</f>
        <v>0</v>
      </c>
      <c r="H174" s="235"/>
      <c r="I174" s="236">
        <f>ROUND(E174*H174,2)</f>
        <v>0</v>
      </c>
      <c r="J174" s="235"/>
      <c r="K174" s="236">
        <f>ROUND(E174*J174,2)</f>
        <v>0</v>
      </c>
      <c r="L174" s="236">
        <v>15</v>
      </c>
      <c r="M174" s="236">
        <f>G174*(1+L174/100)</f>
        <v>0</v>
      </c>
      <c r="N174" s="234">
        <v>7.3899999999999993E-2</v>
      </c>
      <c r="O174" s="234">
        <f>ROUND(E174*N174,2)</f>
        <v>0.22</v>
      </c>
      <c r="P174" s="234">
        <v>0</v>
      </c>
      <c r="Q174" s="234">
        <f>ROUND(E174*P174,2)</f>
        <v>0</v>
      </c>
      <c r="R174" s="236" t="s">
        <v>193</v>
      </c>
      <c r="S174" s="236" t="s">
        <v>143</v>
      </c>
      <c r="T174" s="237" t="s">
        <v>143</v>
      </c>
      <c r="U174" s="222">
        <v>0.45</v>
      </c>
      <c r="V174" s="222">
        <f>ROUND(E174*U174,2)</f>
        <v>1.35</v>
      </c>
      <c r="W174" s="222"/>
      <c r="X174" s="222" t="s">
        <v>184</v>
      </c>
      <c r="Y174" s="222" t="s">
        <v>146</v>
      </c>
      <c r="Z174" s="212"/>
      <c r="AA174" s="212"/>
      <c r="AB174" s="212"/>
      <c r="AC174" s="212"/>
      <c r="AD174" s="212"/>
      <c r="AE174" s="212"/>
      <c r="AF174" s="212"/>
      <c r="AG174" s="212" t="s">
        <v>185</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ht="22.5" outlineLevel="2" x14ac:dyDescent="0.2">
      <c r="A175" s="219"/>
      <c r="B175" s="220"/>
      <c r="C175" s="260" t="s">
        <v>376</v>
      </c>
      <c r="D175" s="252"/>
      <c r="E175" s="252"/>
      <c r="F175" s="252"/>
      <c r="G175" s="252"/>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187</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39" t="str">
        <f>C175</f>
        <v>s provedením lože z kameniva drceného, s vyplněním spár, s dvojitým hutněním a se smetením přebytečného materiálu na krajnici. S dodáním hmot pro lože a výplň spár.</v>
      </c>
      <c r="BB175" s="212"/>
      <c r="BC175" s="212"/>
      <c r="BD175" s="212"/>
      <c r="BE175" s="212"/>
      <c r="BF175" s="212"/>
      <c r="BG175" s="212"/>
      <c r="BH175" s="212"/>
    </row>
    <row r="176" spans="1:60" outlineLevel="2" x14ac:dyDescent="0.2">
      <c r="A176" s="219"/>
      <c r="B176" s="220"/>
      <c r="C176" s="261" t="s">
        <v>377</v>
      </c>
      <c r="D176" s="248"/>
      <c r="E176" s="249">
        <v>3</v>
      </c>
      <c r="F176" s="222"/>
      <c r="G176" s="222"/>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189</v>
      </c>
      <c r="AH176" s="212">
        <v>5</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31">
        <v>34</v>
      </c>
      <c r="B177" s="232" t="s">
        <v>378</v>
      </c>
      <c r="C177" s="242" t="s">
        <v>379</v>
      </c>
      <c r="D177" s="233" t="s">
        <v>294</v>
      </c>
      <c r="E177" s="234">
        <v>13.6065</v>
      </c>
      <c r="F177" s="235"/>
      <c r="G177" s="236">
        <f>ROUND(E177*F177,2)</f>
        <v>0</v>
      </c>
      <c r="H177" s="235"/>
      <c r="I177" s="236">
        <f>ROUND(E177*H177,2)</f>
        <v>0</v>
      </c>
      <c r="J177" s="235"/>
      <c r="K177" s="236">
        <f>ROUND(E177*J177,2)</f>
        <v>0</v>
      </c>
      <c r="L177" s="236">
        <v>15</v>
      </c>
      <c r="M177" s="236">
        <f>G177*(1+L177/100)</f>
        <v>0</v>
      </c>
      <c r="N177" s="234">
        <v>1.1000000000000001</v>
      </c>
      <c r="O177" s="234">
        <f>ROUND(E177*N177,2)</f>
        <v>14.97</v>
      </c>
      <c r="P177" s="234">
        <v>0</v>
      </c>
      <c r="Q177" s="234">
        <f>ROUND(E177*P177,2)</f>
        <v>0</v>
      </c>
      <c r="R177" s="236" t="s">
        <v>193</v>
      </c>
      <c r="S177" s="236" t="s">
        <v>143</v>
      </c>
      <c r="T177" s="237" t="s">
        <v>143</v>
      </c>
      <c r="U177" s="222">
        <v>0.16</v>
      </c>
      <c r="V177" s="222">
        <f>ROUND(E177*U177,2)</f>
        <v>2.1800000000000002</v>
      </c>
      <c r="W177" s="222"/>
      <c r="X177" s="222" t="s">
        <v>184</v>
      </c>
      <c r="Y177" s="222" t="s">
        <v>146</v>
      </c>
      <c r="Z177" s="212"/>
      <c r="AA177" s="212"/>
      <c r="AB177" s="212"/>
      <c r="AC177" s="212"/>
      <c r="AD177" s="212"/>
      <c r="AE177" s="212"/>
      <c r="AF177" s="212"/>
      <c r="AG177" s="212" t="s">
        <v>185</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2" x14ac:dyDescent="0.2">
      <c r="A178" s="219"/>
      <c r="B178" s="220"/>
      <c r="C178" s="260" t="s">
        <v>380</v>
      </c>
      <c r="D178" s="252"/>
      <c r="E178" s="252"/>
      <c r="F178" s="252"/>
      <c r="G178" s="252"/>
      <c r="H178" s="222"/>
      <c r="I178" s="222"/>
      <c r="J178" s="222"/>
      <c r="K178" s="222"/>
      <c r="L178" s="222"/>
      <c r="M178" s="222"/>
      <c r="N178" s="221"/>
      <c r="O178" s="221"/>
      <c r="P178" s="221"/>
      <c r="Q178" s="221"/>
      <c r="R178" s="222"/>
      <c r="S178" s="222"/>
      <c r="T178" s="222"/>
      <c r="U178" s="222"/>
      <c r="V178" s="222"/>
      <c r="W178" s="222"/>
      <c r="X178" s="222"/>
      <c r="Y178" s="222"/>
      <c r="Z178" s="212"/>
      <c r="AA178" s="212"/>
      <c r="AB178" s="212"/>
      <c r="AC178" s="212"/>
      <c r="AD178" s="212"/>
      <c r="AE178" s="212"/>
      <c r="AF178" s="212"/>
      <c r="AG178" s="212" t="s">
        <v>187</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2" x14ac:dyDescent="0.2">
      <c r="A179" s="219"/>
      <c r="B179" s="220"/>
      <c r="C179" s="261" t="s">
        <v>381</v>
      </c>
      <c r="D179" s="248"/>
      <c r="E179" s="249">
        <v>0.57899999999999996</v>
      </c>
      <c r="F179" s="222"/>
      <c r="G179" s="222"/>
      <c r="H179" s="222"/>
      <c r="I179" s="222"/>
      <c r="J179" s="222"/>
      <c r="K179" s="222"/>
      <c r="L179" s="222"/>
      <c r="M179" s="222"/>
      <c r="N179" s="221"/>
      <c r="O179" s="221"/>
      <c r="P179" s="221"/>
      <c r="Q179" s="221"/>
      <c r="R179" s="222"/>
      <c r="S179" s="222"/>
      <c r="T179" s="222"/>
      <c r="U179" s="222"/>
      <c r="V179" s="222"/>
      <c r="W179" s="222"/>
      <c r="X179" s="222"/>
      <c r="Y179" s="222"/>
      <c r="Z179" s="212"/>
      <c r="AA179" s="212"/>
      <c r="AB179" s="212"/>
      <c r="AC179" s="212"/>
      <c r="AD179" s="212"/>
      <c r="AE179" s="212"/>
      <c r="AF179" s="212"/>
      <c r="AG179" s="212" t="s">
        <v>189</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3" x14ac:dyDescent="0.2">
      <c r="A180" s="219"/>
      <c r="B180" s="220"/>
      <c r="C180" s="261" t="s">
        <v>382</v>
      </c>
      <c r="D180" s="248"/>
      <c r="E180" s="249">
        <v>13.0275</v>
      </c>
      <c r="F180" s="222"/>
      <c r="G180" s="222"/>
      <c r="H180" s="222"/>
      <c r="I180" s="222"/>
      <c r="J180" s="222"/>
      <c r="K180" s="222"/>
      <c r="L180" s="222"/>
      <c r="M180" s="222"/>
      <c r="N180" s="221"/>
      <c r="O180" s="221"/>
      <c r="P180" s="221"/>
      <c r="Q180" s="221"/>
      <c r="R180" s="222"/>
      <c r="S180" s="222"/>
      <c r="T180" s="222"/>
      <c r="U180" s="222"/>
      <c r="V180" s="222"/>
      <c r="W180" s="222"/>
      <c r="X180" s="222"/>
      <c r="Y180" s="222"/>
      <c r="Z180" s="212"/>
      <c r="AA180" s="212"/>
      <c r="AB180" s="212"/>
      <c r="AC180" s="212"/>
      <c r="AD180" s="212"/>
      <c r="AE180" s="212"/>
      <c r="AF180" s="212"/>
      <c r="AG180" s="212" t="s">
        <v>189</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x14ac:dyDescent="0.2">
      <c r="A181" s="224" t="s">
        <v>138</v>
      </c>
      <c r="B181" s="225" t="s">
        <v>87</v>
      </c>
      <c r="C181" s="241" t="s">
        <v>88</v>
      </c>
      <c r="D181" s="226"/>
      <c r="E181" s="227"/>
      <c r="F181" s="228"/>
      <c r="G181" s="228">
        <f>SUMIF(AG182:AG245,"&lt;&gt;NOR",G182:G245)</f>
        <v>0</v>
      </c>
      <c r="H181" s="228"/>
      <c r="I181" s="228">
        <f>SUM(I182:I245)</f>
        <v>0</v>
      </c>
      <c r="J181" s="228"/>
      <c r="K181" s="228">
        <f>SUM(K182:K245)</f>
        <v>0</v>
      </c>
      <c r="L181" s="228"/>
      <c r="M181" s="228">
        <f>SUM(M182:M245)</f>
        <v>0</v>
      </c>
      <c r="N181" s="227"/>
      <c r="O181" s="227">
        <f>SUM(O182:O245)</f>
        <v>50.089999999999989</v>
      </c>
      <c r="P181" s="227"/>
      <c r="Q181" s="227">
        <f>SUM(Q182:Q245)</f>
        <v>0</v>
      </c>
      <c r="R181" s="228"/>
      <c r="S181" s="228"/>
      <c r="T181" s="229"/>
      <c r="U181" s="223"/>
      <c r="V181" s="223">
        <f>SUM(V182:V245)</f>
        <v>92.359999999999985</v>
      </c>
      <c r="W181" s="223"/>
      <c r="X181" s="223"/>
      <c r="Y181" s="223"/>
      <c r="AG181" t="s">
        <v>139</v>
      </c>
    </row>
    <row r="182" spans="1:60" ht="22.5" outlineLevel="1" x14ac:dyDescent="0.2">
      <c r="A182" s="231">
        <v>35</v>
      </c>
      <c r="B182" s="232" t="s">
        <v>383</v>
      </c>
      <c r="C182" s="242" t="s">
        <v>384</v>
      </c>
      <c r="D182" s="233" t="s">
        <v>192</v>
      </c>
      <c r="E182" s="234">
        <v>43.85</v>
      </c>
      <c r="F182" s="235"/>
      <c r="G182" s="236">
        <f>ROUND(E182*F182,2)</f>
        <v>0</v>
      </c>
      <c r="H182" s="235"/>
      <c r="I182" s="236">
        <f>ROUND(E182*H182,2)</f>
        <v>0</v>
      </c>
      <c r="J182" s="235"/>
      <c r="K182" s="236">
        <f>ROUND(E182*J182,2)</f>
        <v>0</v>
      </c>
      <c r="L182" s="236">
        <v>15</v>
      </c>
      <c r="M182" s="236">
        <f>G182*(1+L182/100)</f>
        <v>0</v>
      </c>
      <c r="N182" s="234">
        <v>3.0000000000000001E-5</v>
      </c>
      <c r="O182" s="234">
        <f>ROUND(E182*N182,2)</f>
        <v>0</v>
      </c>
      <c r="P182" s="234">
        <v>0</v>
      </c>
      <c r="Q182" s="234">
        <f>ROUND(E182*P182,2)</f>
        <v>0</v>
      </c>
      <c r="R182" s="236" t="s">
        <v>328</v>
      </c>
      <c r="S182" s="236" t="s">
        <v>143</v>
      </c>
      <c r="T182" s="237" t="s">
        <v>143</v>
      </c>
      <c r="U182" s="222">
        <v>0.41699999999999998</v>
      </c>
      <c r="V182" s="222">
        <f>ROUND(E182*U182,2)</f>
        <v>18.29</v>
      </c>
      <c r="W182" s="222"/>
      <c r="X182" s="222" t="s">
        <v>184</v>
      </c>
      <c r="Y182" s="222" t="s">
        <v>146</v>
      </c>
      <c r="Z182" s="212"/>
      <c r="AA182" s="212"/>
      <c r="AB182" s="212"/>
      <c r="AC182" s="212"/>
      <c r="AD182" s="212"/>
      <c r="AE182" s="212"/>
      <c r="AF182" s="212"/>
      <c r="AG182" s="212" t="s">
        <v>185</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2" x14ac:dyDescent="0.2">
      <c r="A183" s="219"/>
      <c r="B183" s="220"/>
      <c r="C183" s="260" t="s">
        <v>385</v>
      </c>
      <c r="D183" s="252"/>
      <c r="E183" s="252"/>
      <c r="F183" s="252"/>
      <c r="G183" s="252"/>
      <c r="H183" s="222"/>
      <c r="I183" s="222"/>
      <c r="J183" s="222"/>
      <c r="K183" s="222"/>
      <c r="L183" s="222"/>
      <c r="M183" s="222"/>
      <c r="N183" s="221"/>
      <c r="O183" s="221"/>
      <c r="P183" s="221"/>
      <c r="Q183" s="221"/>
      <c r="R183" s="222"/>
      <c r="S183" s="222"/>
      <c r="T183" s="222"/>
      <c r="U183" s="222"/>
      <c r="V183" s="222"/>
      <c r="W183" s="222"/>
      <c r="X183" s="222"/>
      <c r="Y183" s="222"/>
      <c r="Z183" s="212"/>
      <c r="AA183" s="212"/>
      <c r="AB183" s="212"/>
      <c r="AC183" s="212"/>
      <c r="AD183" s="212"/>
      <c r="AE183" s="212"/>
      <c r="AF183" s="212"/>
      <c r="AG183" s="212" t="s">
        <v>187</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2" x14ac:dyDescent="0.2">
      <c r="A184" s="219"/>
      <c r="B184" s="220"/>
      <c r="C184" s="261" t="s">
        <v>386</v>
      </c>
      <c r="D184" s="248"/>
      <c r="E184" s="249">
        <v>16.22</v>
      </c>
      <c r="F184" s="222"/>
      <c r="G184" s="222"/>
      <c r="H184" s="222"/>
      <c r="I184" s="222"/>
      <c r="J184" s="222"/>
      <c r="K184" s="222"/>
      <c r="L184" s="222"/>
      <c r="M184" s="222"/>
      <c r="N184" s="221"/>
      <c r="O184" s="221"/>
      <c r="P184" s="221"/>
      <c r="Q184" s="221"/>
      <c r="R184" s="222"/>
      <c r="S184" s="222"/>
      <c r="T184" s="222"/>
      <c r="U184" s="222"/>
      <c r="V184" s="222"/>
      <c r="W184" s="222"/>
      <c r="X184" s="222"/>
      <c r="Y184" s="222"/>
      <c r="Z184" s="212"/>
      <c r="AA184" s="212"/>
      <c r="AB184" s="212"/>
      <c r="AC184" s="212"/>
      <c r="AD184" s="212"/>
      <c r="AE184" s="212"/>
      <c r="AF184" s="212"/>
      <c r="AG184" s="212" t="s">
        <v>189</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3" x14ac:dyDescent="0.2">
      <c r="A185" s="219"/>
      <c r="B185" s="220"/>
      <c r="C185" s="261" t="s">
        <v>387</v>
      </c>
      <c r="D185" s="248"/>
      <c r="E185" s="249">
        <v>15.44</v>
      </c>
      <c r="F185" s="222"/>
      <c r="G185" s="222"/>
      <c r="H185" s="222"/>
      <c r="I185" s="222"/>
      <c r="J185" s="222"/>
      <c r="K185" s="222"/>
      <c r="L185" s="222"/>
      <c r="M185" s="222"/>
      <c r="N185" s="221"/>
      <c r="O185" s="221"/>
      <c r="P185" s="221"/>
      <c r="Q185" s="221"/>
      <c r="R185" s="222"/>
      <c r="S185" s="222"/>
      <c r="T185" s="222"/>
      <c r="U185" s="222"/>
      <c r="V185" s="222"/>
      <c r="W185" s="222"/>
      <c r="X185" s="222"/>
      <c r="Y185" s="222"/>
      <c r="Z185" s="212"/>
      <c r="AA185" s="212"/>
      <c r="AB185" s="212"/>
      <c r="AC185" s="212"/>
      <c r="AD185" s="212"/>
      <c r="AE185" s="212"/>
      <c r="AF185" s="212"/>
      <c r="AG185" s="212" t="s">
        <v>189</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3" x14ac:dyDescent="0.2">
      <c r="A186" s="219"/>
      <c r="B186" s="220"/>
      <c r="C186" s="261" t="s">
        <v>388</v>
      </c>
      <c r="D186" s="248"/>
      <c r="E186" s="249">
        <v>16.09</v>
      </c>
      <c r="F186" s="222"/>
      <c r="G186" s="222"/>
      <c r="H186" s="222"/>
      <c r="I186" s="222"/>
      <c r="J186" s="222"/>
      <c r="K186" s="222"/>
      <c r="L186" s="222"/>
      <c r="M186" s="222"/>
      <c r="N186" s="221"/>
      <c r="O186" s="221"/>
      <c r="P186" s="221"/>
      <c r="Q186" s="221"/>
      <c r="R186" s="222"/>
      <c r="S186" s="222"/>
      <c r="T186" s="222"/>
      <c r="U186" s="222"/>
      <c r="V186" s="222"/>
      <c r="W186" s="222"/>
      <c r="X186" s="222"/>
      <c r="Y186" s="222"/>
      <c r="Z186" s="212"/>
      <c r="AA186" s="212"/>
      <c r="AB186" s="212"/>
      <c r="AC186" s="212"/>
      <c r="AD186" s="212"/>
      <c r="AE186" s="212"/>
      <c r="AF186" s="212"/>
      <c r="AG186" s="212" t="s">
        <v>189</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3" x14ac:dyDescent="0.2">
      <c r="A187" s="219"/>
      <c r="B187" s="220"/>
      <c r="C187" s="261" t="s">
        <v>389</v>
      </c>
      <c r="D187" s="248"/>
      <c r="E187" s="249">
        <v>-3.9</v>
      </c>
      <c r="F187" s="222"/>
      <c r="G187" s="222"/>
      <c r="H187" s="222"/>
      <c r="I187" s="222"/>
      <c r="J187" s="222"/>
      <c r="K187" s="222"/>
      <c r="L187" s="222"/>
      <c r="M187" s="222"/>
      <c r="N187" s="221"/>
      <c r="O187" s="221"/>
      <c r="P187" s="221"/>
      <c r="Q187" s="221"/>
      <c r="R187" s="222"/>
      <c r="S187" s="222"/>
      <c r="T187" s="222"/>
      <c r="U187" s="222"/>
      <c r="V187" s="222"/>
      <c r="W187" s="222"/>
      <c r="X187" s="222"/>
      <c r="Y187" s="222"/>
      <c r="Z187" s="212"/>
      <c r="AA187" s="212"/>
      <c r="AB187" s="212"/>
      <c r="AC187" s="212"/>
      <c r="AD187" s="212"/>
      <c r="AE187" s="212"/>
      <c r="AF187" s="212"/>
      <c r="AG187" s="212" t="s">
        <v>189</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31">
        <v>36</v>
      </c>
      <c r="B188" s="232" t="s">
        <v>390</v>
      </c>
      <c r="C188" s="242" t="s">
        <v>391</v>
      </c>
      <c r="D188" s="233" t="s">
        <v>192</v>
      </c>
      <c r="E188" s="234">
        <v>44.507750000000001</v>
      </c>
      <c r="F188" s="235"/>
      <c r="G188" s="236">
        <f>ROUND(E188*F188,2)</f>
        <v>0</v>
      </c>
      <c r="H188" s="235"/>
      <c r="I188" s="236">
        <f>ROUND(E188*H188,2)</f>
        <v>0</v>
      </c>
      <c r="J188" s="235"/>
      <c r="K188" s="236">
        <f>ROUND(E188*J188,2)</f>
        <v>0</v>
      </c>
      <c r="L188" s="236">
        <v>15</v>
      </c>
      <c r="M188" s="236">
        <f>G188*(1+L188/100)</f>
        <v>0</v>
      </c>
      <c r="N188" s="234">
        <v>3.7999999999999999E-2</v>
      </c>
      <c r="O188" s="234">
        <f>ROUND(E188*N188,2)</f>
        <v>1.69</v>
      </c>
      <c r="P188" s="234">
        <v>0</v>
      </c>
      <c r="Q188" s="234">
        <f>ROUND(E188*P188,2)</f>
        <v>0</v>
      </c>
      <c r="R188" s="236" t="s">
        <v>295</v>
      </c>
      <c r="S188" s="236" t="s">
        <v>143</v>
      </c>
      <c r="T188" s="237" t="s">
        <v>143</v>
      </c>
      <c r="U188" s="222">
        <v>0</v>
      </c>
      <c r="V188" s="222">
        <f>ROUND(E188*U188,2)</f>
        <v>0</v>
      </c>
      <c r="W188" s="222"/>
      <c r="X188" s="222" t="s">
        <v>296</v>
      </c>
      <c r="Y188" s="222" t="s">
        <v>146</v>
      </c>
      <c r="Z188" s="212"/>
      <c r="AA188" s="212"/>
      <c r="AB188" s="212"/>
      <c r="AC188" s="212"/>
      <c r="AD188" s="212"/>
      <c r="AE188" s="212"/>
      <c r="AF188" s="212"/>
      <c r="AG188" s="212" t="s">
        <v>297</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2" x14ac:dyDescent="0.2">
      <c r="A189" s="219"/>
      <c r="B189" s="220"/>
      <c r="C189" s="262" t="s">
        <v>231</v>
      </c>
      <c r="D189" s="250"/>
      <c r="E189" s="251"/>
      <c r="F189" s="222"/>
      <c r="G189" s="222"/>
      <c r="H189" s="222"/>
      <c r="I189" s="222"/>
      <c r="J189" s="222"/>
      <c r="K189" s="222"/>
      <c r="L189" s="222"/>
      <c r="M189" s="222"/>
      <c r="N189" s="221"/>
      <c r="O189" s="221"/>
      <c r="P189" s="221"/>
      <c r="Q189" s="221"/>
      <c r="R189" s="222"/>
      <c r="S189" s="222"/>
      <c r="T189" s="222"/>
      <c r="U189" s="222"/>
      <c r="V189" s="222"/>
      <c r="W189" s="222"/>
      <c r="X189" s="222"/>
      <c r="Y189" s="222"/>
      <c r="Z189" s="212"/>
      <c r="AA189" s="212"/>
      <c r="AB189" s="212"/>
      <c r="AC189" s="212"/>
      <c r="AD189" s="212"/>
      <c r="AE189" s="212"/>
      <c r="AF189" s="212"/>
      <c r="AG189" s="212" t="s">
        <v>189</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3" x14ac:dyDescent="0.2">
      <c r="A190" s="219"/>
      <c r="B190" s="220"/>
      <c r="C190" s="263" t="s">
        <v>392</v>
      </c>
      <c r="D190" s="250"/>
      <c r="E190" s="251">
        <v>16.22</v>
      </c>
      <c r="F190" s="222"/>
      <c r="G190" s="222"/>
      <c r="H190" s="222"/>
      <c r="I190" s="222"/>
      <c r="J190" s="222"/>
      <c r="K190" s="222"/>
      <c r="L190" s="222"/>
      <c r="M190" s="222"/>
      <c r="N190" s="221"/>
      <c r="O190" s="221"/>
      <c r="P190" s="221"/>
      <c r="Q190" s="221"/>
      <c r="R190" s="222"/>
      <c r="S190" s="222"/>
      <c r="T190" s="222"/>
      <c r="U190" s="222"/>
      <c r="V190" s="222"/>
      <c r="W190" s="222"/>
      <c r="X190" s="222"/>
      <c r="Y190" s="222"/>
      <c r="Z190" s="212"/>
      <c r="AA190" s="212"/>
      <c r="AB190" s="212"/>
      <c r="AC190" s="212"/>
      <c r="AD190" s="212"/>
      <c r="AE190" s="212"/>
      <c r="AF190" s="212"/>
      <c r="AG190" s="212" t="s">
        <v>189</v>
      </c>
      <c r="AH190" s="212">
        <v>2</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3" x14ac:dyDescent="0.2">
      <c r="A191" s="219"/>
      <c r="B191" s="220"/>
      <c r="C191" s="263" t="s">
        <v>393</v>
      </c>
      <c r="D191" s="250"/>
      <c r="E191" s="251">
        <v>15.44</v>
      </c>
      <c r="F191" s="222"/>
      <c r="G191" s="222"/>
      <c r="H191" s="222"/>
      <c r="I191" s="222"/>
      <c r="J191" s="222"/>
      <c r="K191" s="222"/>
      <c r="L191" s="222"/>
      <c r="M191" s="222"/>
      <c r="N191" s="221"/>
      <c r="O191" s="221"/>
      <c r="P191" s="221"/>
      <c r="Q191" s="221"/>
      <c r="R191" s="222"/>
      <c r="S191" s="222"/>
      <c r="T191" s="222"/>
      <c r="U191" s="222"/>
      <c r="V191" s="222"/>
      <c r="W191" s="222"/>
      <c r="X191" s="222"/>
      <c r="Y191" s="222"/>
      <c r="Z191" s="212"/>
      <c r="AA191" s="212"/>
      <c r="AB191" s="212"/>
      <c r="AC191" s="212"/>
      <c r="AD191" s="212"/>
      <c r="AE191" s="212"/>
      <c r="AF191" s="212"/>
      <c r="AG191" s="212" t="s">
        <v>189</v>
      </c>
      <c r="AH191" s="212">
        <v>2</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3" x14ac:dyDescent="0.2">
      <c r="A192" s="219"/>
      <c r="B192" s="220"/>
      <c r="C192" s="263" t="s">
        <v>394</v>
      </c>
      <c r="D192" s="250"/>
      <c r="E192" s="251">
        <v>16.09</v>
      </c>
      <c r="F192" s="222"/>
      <c r="G192" s="222"/>
      <c r="H192" s="222"/>
      <c r="I192" s="222"/>
      <c r="J192" s="222"/>
      <c r="K192" s="222"/>
      <c r="L192" s="222"/>
      <c r="M192" s="222"/>
      <c r="N192" s="221"/>
      <c r="O192" s="221"/>
      <c r="P192" s="221"/>
      <c r="Q192" s="221"/>
      <c r="R192" s="222"/>
      <c r="S192" s="222"/>
      <c r="T192" s="222"/>
      <c r="U192" s="222"/>
      <c r="V192" s="222"/>
      <c r="W192" s="222"/>
      <c r="X192" s="222"/>
      <c r="Y192" s="222"/>
      <c r="Z192" s="212"/>
      <c r="AA192" s="212"/>
      <c r="AB192" s="212"/>
      <c r="AC192" s="212"/>
      <c r="AD192" s="212"/>
      <c r="AE192" s="212"/>
      <c r="AF192" s="212"/>
      <c r="AG192" s="212" t="s">
        <v>189</v>
      </c>
      <c r="AH192" s="212">
        <v>2</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3" x14ac:dyDescent="0.2">
      <c r="A193" s="219"/>
      <c r="B193" s="220"/>
      <c r="C193" s="263" t="s">
        <v>395</v>
      </c>
      <c r="D193" s="250"/>
      <c r="E193" s="251">
        <v>-3.9</v>
      </c>
      <c r="F193" s="222"/>
      <c r="G193" s="222"/>
      <c r="H193" s="222"/>
      <c r="I193" s="222"/>
      <c r="J193" s="222"/>
      <c r="K193" s="222"/>
      <c r="L193" s="222"/>
      <c r="M193" s="222"/>
      <c r="N193" s="221"/>
      <c r="O193" s="221"/>
      <c r="P193" s="221"/>
      <c r="Q193" s="221"/>
      <c r="R193" s="222"/>
      <c r="S193" s="222"/>
      <c r="T193" s="222"/>
      <c r="U193" s="222"/>
      <c r="V193" s="222"/>
      <c r="W193" s="222"/>
      <c r="X193" s="222"/>
      <c r="Y193" s="222"/>
      <c r="Z193" s="212"/>
      <c r="AA193" s="212"/>
      <c r="AB193" s="212"/>
      <c r="AC193" s="212"/>
      <c r="AD193" s="212"/>
      <c r="AE193" s="212"/>
      <c r="AF193" s="212"/>
      <c r="AG193" s="212" t="s">
        <v>189</v>
      </c>
      <c r="AH193" s="212">
        <v>2</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3" x14ac:dyDescent="0.2">
      <c r="A194" s="219"/>
      <c r="B194" s="220"/>
      <c r="C194" s="262" t="s">
        <v>239</v>
      </c>
      <c r="D194" s="250"/>
      <c r="E194" s="251"/>
      <c r="F194" s="222"/>
      <c r="G194" s="222"/>
      <c r="H194" s="222"/>
      <c r="I194" s="222"/>
      <c r="J194" s="222"/>
      <c r="K194" s="222"/>
      <c r="L194" s="222"/>
      <c r="M194" s="222"/>
      <c r="N194" s="221"/>
      <c r="O194" s="221"/>
      <c r="P194" s="221"/>
      <c r="Q194" s="221"/>
      <c r="R194" s="222"/>
      <c r="S194" s="222"/>
      <c r="T194" s="222"/>
      <c r="U194" s="222"/>
      <c r="V194" s="222"/>
      <c r="W194" s="222"/>
      <c r="X194" s="222"/>
      <c r="Y194" s="222"/>
      <c r="Z194" s="212"/>
      <c r="AA194" s="212"/>
      <c r="AB194" s="212"/>
      <c r="AC194" s="212"/>
      <c r="AD194" s="212"/>
      <c r="AE194" s="212"/>
      <c r="AF194" s="212"/>
      <c r="AG194" s="212" t="s">
        <v>189</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3" x14ac:dyDescent="0.2">
      <c r="A195" s="219"/>
      <c r="B195" s="220"/>
      <c r="C195" s="261" t="s">
        <v>396</v>
      </c>
      <c r="D195" s="248"/>
      <c r="E195" s="249">
        <v>44.507750000000001</v>
      </c>
      <c r="F195" s="222"/>
      <c r="G195" s="222"/>
      <c r="H195" s="222"/>
      <c r="I195" s="222"/>
      <c r="J195" s="222"/>
      <c r="K195" s="222"/>
      <c r="L195" s="222"/>
      <c r="M195" s="222"/>
      <c r="N195" s="221"/>
      <c r="O195" s="221"/>
      <c r="P195" s="221"/>
      <c r="Q195" s="221"/>
      <c r="R195" s="222"/>
      <c r="S195" s="222"/>
      <c r="T195" s="222"/>
      <c r="U195" s="222"/>
      <c r="V195" s="222"/>
      <c r="W195" s="222"/>
      <c r="X195" s="222"/>
      <c r="Y195" s="222"/>
      <c r="Z195" s="212"/>
      <c r="AA195" s="212"/>
      <c r="AB195" s="212"/>
      <c r="AC195" s="212"/>
      <c r="AD195" s="212"/>
      <c r="AE195" s="212"/>
      <c r="AF195" s="212"/>
      <c r="AG195" s="212" t="s">
        <v>189</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31">
        <v>37</v>
      </c>
      <c r="B196" s="232" t="s">
        <v>397</v>
      </c>
      <c r="C196" s="242" t="s">
        <v>398</v>
      </c>
      <c r="D196" s="233" t="s">
        <v>266</v>
      </c>
      <c r="E196" s="234">
        <v>9</v>
      </c>
      <c r="F196" s="235"/>
      <c r="G196" s="236">
        <f>ROUND(E196*F196,2)</f>
        <v>0</v>
      </c>
      <c r="H196" s="235"/>
      <c r="I196" s="236">
        <f>ROUND(E196*H196,2)</f>
        <v>0</v>
      </c>
      <c r="J196" s="235"/>
      <c r="K196" s="236">
        <f>ROUND(E196*J196,2)</f>
        <v>0</v>
      </c>
      <c r="L196" s="236">
        <v>15</v>
      </c>
      <c r="M196" s="236">
        <f>G196*(1+L196/100)</f>
        <v>0</v>
      </c>
      <c r="N196" s="234">
        <v>3.0000000000000001E-5</v>
      </c>
      <c r="O196" s="234">
        <f>ROUND(E196*N196,2)</f>
        <v>0</v>
      </c>
      <c r="P196" s="234">
        <v>0</v>
      </c>
      <c r="Q196" s="234">
        <f>ROUND(E196*P196,2)</f>
        <v>0</v>
      </c>
      <c r="R196" s="236" t="s">
        <v>328</v>
      </c>
      <c r="S196" s="236" t="s">
        <v>143</v>
      </c>
      <c r="T196" s="237" t="s">
        <v>143</v>
      </c>
      <c r="U196" s="222">
        <v>0.249</v>
      </c>
      <c r="V196" s="222">
        <f>ROUND(E196*U196,2)</f>
        <v>2.2400000000000002</v>
      </c>
      <c r="W196" s="222"/>
      <c r="X196" s="222" t="s">
        <v>184</v>
      </c>
      <c r="Y196" s="222" t="s">
        <v>146</v>
      </c>
      <c r="Z196" s="212"/>
      <c r="AA196" s="212"/>
      <c r="AB196" s="212"/>
      <c r="AC196" s="212"/>
      <c r="AD196" s="212"/>
      <c r="AE196" s="212"/>
      <c r="AF196" s="212"/>
      <c r="AG196" s="212" t="s">
        <v>185</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2" x14ac:dyDescent="0.2">
      <c r="A197" s="219"/>
      <c r="B197" s="220"/>
      <c r="C197" s="260" t="s">
        <v>399</v>
      </c>
      <c r="D197" s="252"/>
      <c r="E197" s="252"/>
      <c r="F197" s="252"/>
      <c r="G197" s="252"/>
      <c r="H197" s="222"/>
      <c r="I197" s="222"/>
      <c r="J197" s="222"/>
      <c r="K197" s="222"/>
      <c r="L197" s="222"/>
      <c r="M197" s="222"/>
      <c r="N197" s="221"/>
      <c r="O197" s="221"/>
      <c r="P197" s="221"/>
      <c r="Q197" s="221"/>
      <c r="R197" s="222"/>
      <c r="S197" s="222"/>
      <c r="T197" s="222"/>
      <c r="U197" s="222"/>
      <c r="V197" s="222"/>
      <c r="W197" s="222"/>
      <c r="X197" s="222"/>
      <c r="Y197" s="222"/>
      <c r="Z197" s="212"/>
      <c r="AA197" s="212"/>
      <c r="AB197" s="212"/>
      <c r="AC197" s="212"/>
      <c r="AD197" s="212"/>
      <c r="AE197" s="212"/>
      <c r="AF197" s="212"/>
      <c r="AG197" s="212" t="s">
        <v>187</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2.5" outlineLevel="1" x14ac:dyDescent="0.2">
      <c r="A198" s="231">
        <v>38</v>
      </c>
      <c r="B198" s="232" t="s">
        <v>400</v>
      </c>
      <c r="C198" s="242" t="s">
        <v>401</v>
      </c>
      <c r="D198" s="233" t="s">
        <v>192</v>
      </c>
      <c r="E198" s="234">
        <v>43.85</v>
      </c>
      <c r="F198" s="235"/>
      <c r="G198" s="236">
        <f>ROUND(E198*F198,2)</f>
        <v>0</v>
      </c>
      <c r="H198" s="235"/>
      <c r="I198" s="236">
        <f>ROUND(E198*H198,2)</f>
        <v>0</v>
      </c>
      <c r="J198" s="235"/>
      <c r="K198" s="236">
        <f>ROUND(E198*J198,2)</f>
        <v>0</v>
      </c>
      <c r="L198" s="236">
        <v>15</v>
      </c>
      <c r="M198" s="236">
        <f>G198*(1+L198/100)</f>
        <v>0</v>
      </c>
      <c r="N198" s="234">
        <v>0</v>
      </c>
      <c r="O198" s="234">
        <f>ROUND(E198*N198,2)</f>
        <v>0</v>
      </c>
      <c r="P198" s="234">
        <v>0</v>
      </c>
      <c r="Q198" s="234">
        <f>ROUND(E198*P198,2)</f>
        <v>0</v>
      </c>
      <c r="R198" s="236" t="s">
        <v>328</v>
      </c>
      <c r="S198" s="236" t="s">
        <v>143</v>
      </c>
      <c r="T198" s="237" t="s">
        <v>143</v>
      </c>
      <c r="U198" s="222">
        <v>0.06</v>
      </c>
      <c r="V198" s="222">
        <f>ROUND(E198*U198,2)</f>
        <v>2.63</v>
      </c>
      <c r="W198" s="222"/>
      <c r="X198" s="222" t="s">
        <v>184</v>
      </c>
      <c r="Y198" s="222" t="s">
        <v>146</v>
      </c>
      <c r="Z198" s="212"/>
      <c r="AA198" s="212"/>
      <c r="AB198" s="212"/>
      <c r="AC198" s="212"/>
      <c r="AD198" s="212"/>
      <c r="AE198" s="212"/>
      <c r="AF198" s="212"/>
      <c r="AG198" s="212" t="s">
        <v>185</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2" x14ac:dyDescent="0.2">
      <c r="A199" s="219"/>
      <c r="B199" s="220"/>
      <c r="C199" s="260" t="s">
        <v>402</v>
      </c>
      <c r="D199" s="252"/>
      <c r="E199" s="252"/>
      <c r="F199" s="252"/>
      <c r="G199" s="252"/>
      <c r="H199" s="222"/>
      <c r="I199" s="222"/>
      <c r="J199" s="222"/>
      <c r="K199" s="222"/>
      <c r="L199" s="222"/>
      <c r="M199" s="222"/>
      <c r="N199" s="221"/>
      <c r="O199" s="221"/>
      <c r="P199" s="221"/>
      <c r="Q199" s="221"/>
      <c r="R199" s="222"/>
      <c r="S199" s="222"/>
      <c r="T199" s="222"/>
      <c r="U199" s="222"/>
      <c r="V199" s="222"/>
      <c r="W199" s="222"/>
      <c r="X199" s="222"/>
      <c r="Y199" s="222"/>
      <c r="Z199" s="212"/>
      <c r="AA199" s="212"/>
      <c r="AB199" s="212"/>
      <c r="AC199" s="212"/>
      <c r="AD199" s="212"/>
      <c r="AE199" s="212"/>
      <c r="AF199" s="212"/>
      <c r="AG199" s="212" t="s">
        <v>187</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ht="22.5" outlineLevel="1" x14ac:dyDescent="0.2">
      <c r="A200" s="231">
        <v>39</v>
      </c>
      <c r="B200" s="232" t="s">
        <v>403</v>
      </c>
      <c r="C200" s="242" t="s">
        <v>404</v>
      </c>
      <c r="D200" s="233" t="s">
        <v>405</v>
      </c>
      <c r="E200" s="234">
        <v>6</v>
      </c>
      <c r="F200" s="235"/>
      <c r="G200" s="236">
        <f>ROUND(E200*F200,2)</f>
        <v>0</v>
      </c>
      <c r="H200" s="235"/>
      <c r="I200" s="236">
        <f>ROUND(E200*H200,2)</f>
        <v>0</v>
      </c>
      <c r="J200" s="235"/>
      <c r="K200" s="236">
        <f>ROUND(E200*J200,2)</f>
        <v>0</v>
      </c>
      <c r="L200" s="236">
        <v>15</v>
      </c>
      <c r="M200" s="236">
        <f>G200*(1+L200/100)</f>
        <v>0</v>
      </c>
      <c r="N200" s="234">
        <v>1.2999999999999999E-4</v>
      </c>
      <c r="O200" s="234">
        <f>ROUND(E200*N200,2)</f>
        <v>0</v>
      </c>
      <c r="P200" s="234">
        <v>0</v>
      </c>
      <c r="Q200" s="234">
        <f>ROUND(E200*P200,2)</f>
        <v>0</v>
      </c>
      <c r="R200" s="236" t="s">
        <v>328</v>
      </c>
      <c r="S200" s="236" t="s">
        <v>143</v>
      </c>
      <c r="T200" s="237" t="s">
        <v>143</v>
      </c>
      <c r="U200" s="222">
        <v>6.2</v>
      </c>
      <c r="V200" s="222">
        <f>ROUND(E200*U200,2)</f>
        <v>37.200000000000003</v>
      </c>
      <c r="W200" s="222"/>
      <c r="X200" s="222" t="s">
        <v>184</v>
      </c>
      <c r="Y200" s="222" t="s">
        <v>146</v>
      </c>
      <c r="Z200" s="212"/>
      <c r="AA200" s="212"/>
      <c r="AB200" s="212"/>
      <c r="AC200" s="212"/>
      <c r="AD200" s="212"/>
      <c r="AE200" s="212"/>
      <c r="AF200" s="212"/>
      <c r="AG200" s="212" t="s">
        <v>185</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2" x14ac:dyDescent="0.2">
      <c r="A201" s="219"/>
      <c r="B201" s="220"/>
      <c r="C201" s="260" t="s">
        <v>402</v>
      </c>
      <c r="D201" s="252"/>
      <c r="E201" s="252"/>
      <c r="F201" s="252"/>
      <c r="G201" s="252"/>
      <c r="H201" s="222"/>
      <c r="I201" s="222"/>
      <c r="J201" s="222"/>
      <c r="K201" s="222"/>
      <c r="L201" s="222"/>
      <c r="M201" s="222"/>
      <c r="N201" s="221"/>
      <c r="O201" s="221"/>
      <c r="P201" s="221"/>
      <c r="Q201" s="221"/>
      <c r="R201" s="222"/>
      <c r="S201" s="222"/>
      <c r="T201" s="222"/>
      <c r="U201" s="222"/>
      <c r="V201" s="222"/>
      <c r="W201" s="222"/>
      <c r="X201" s="222"/>
      <c r="Y201" s="222"/>
      <c r="Z201" s="212"/>
      <c r="AA201" s="212"/>
      <c r="AB201" s="212"/>
      <c r="AC201" s="212"/>
      <c r="AD201" s="212"/>
      <c r="AE201" s="212"/>
      <c r="AF201" s="212"/>
      <c r="AG201" s="212" t="s">
        <v>187</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53">
        <v>40</v>
      </c>
      <c r="B202" s="254" t="s">
        <v>406</v>
      </c>
      <c r="C202" s="264" t="s">
        <v>407</v>
      </c>
      <c r="D202" s="255" t="s">
        <v>192</v>
      </c>
      <c r="E202" s="256">
        <v>43.85</v>
      </c>
      <c r="F202" s="257"/>
      <c r="G202" s="258">
        <f>ROUND(E202*F202,2)</f>
        <v>0</v>
      </c>
      <c r="H202" s="257"/>
      <c r="I202" s="258">
        <f>ROUND(E202*H202,2)</f>
        <v>0</v>
      </c>
      <c r="J202" s="257"/>
      <c r="K202" s="258">
        <f>ROUND(E202*J202,2)</f>
        <v>0</v>
      </c>
      <c r="L202" s="258">
        <v>15</v>
      </c>
      <c r="M202" s="258">
        <f>G202*(1+L202/100)</f>
        <v>0</v>
      </c>
      <c r="N202" s="256">
        <v>0</v>
      </c>
      <c r="O202" s="256">
        <f>ROUND(E202*N202,2)</f>
        <v>0</v>
      </c>
      <c r="P202" s="256">
        <v>0</v>
      </c>
      <c r="Q202" s="256">
        <f>ROUND(E202*P202,2)</f>
        <v>0</v>
      </c>
      <c r="R202" s="258" t="s">
        <v>328</v>
      </c>
      <c r="S202" s="258" t="s">
        <v>143</v>
      </c>
      <c r="T202" s="259" t="s">
        <v>143</v>
      </c>
      <c r="U202" s="222">
        <v>0.06</v>
      </c>
      <c r="V202" s="222">
        <f>ROUND(E202*U202,2)</f>
        <v>2.63</v>
      </c>
      <c r="W202" s="222"/>
      <c r="X202" s="222" t="s">
        <v>184</v>
      </c>
      <c r="Y202" s="222" t="s">
        <v>146</v>
      </c>
      <c r="Z202" s="212"/>
      <c r="AA202" s="212"/>
      <c r="AB202" s="212"/>
      <c r="AC202" s="212"/>
      <c r="AD202" s="212"/>
      <c r="AE202" s="212"/>
      <c r="AF202" s="212"/>
      <c r="AG202" s="212" t="s">
        <v>185</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31">
        <v>41</v>
      </c>
      <c r="B203" s="232" t="s">
        <v>408</v>
      </c>
      <c r="C203" s="242" t="s">
        <v>409</v>
      </c>
      <c r="D203" s="233" t="s">
        <v>266</v>
      </c>
      <c r="E203" s="234">
        <v>2</v>
      </c>
      <c r="F203" s="235"/>
      <c r="G203" s="236">
        <f>ROUND(E203*F203,2)</f>
        <v>0</v>
      </c>
      <c r="H203" s="235"/>
      <c r="I203" s="236">
        <f>ROUND(E203*H203,2)</f>
        <v>0</v>
      </c>
      <c r="J203" s="235"/>
      <c r="K203" s="236">
        <f>ROUND(E203*J203,2)</f>
        <v>0</v>
      </c>
      <c r="L203" s="236">
        <v>15</v>
      </c>
      <c r="M203" s="236">
        <f>G203*(1+L203/100)</f>
        <v>0</v>
      </c>
      <c r="N203" s="234">
        <v>5.3595300000000003</v>
      </c>
      <c r="O203" s="234">
        <f>ROUND(E203*N203,2)</f>
        <v>10.72</v>
      </c>
      <c r="P203" s="234">
        <v>0</v>
      </c>
      <c r="Q203" s="234">
        <f>ROUND(E203*P203,2)</f>
        <v>0</v>
      </c>
      <c r="R203" s="236"/>
      <c r="S203" s="236" t="s">
        <v>277</v>
      </c>
      <c r="T203" s="237" t="s">
        <v>143</v>
      </c>
      <c r="U203" s="222">
        <v>0</v>
      </c>
      <c r="V203" s="222">
        <f>ROUND(E203*U203,2)</f>
        <v>0</v>
      </c>
      <c r="W203" s="222"/>
      <c r="X203" s="222" t="s">
        <v>200</v>
      </c>
      <c r="Y203" s="222" t="s">
        <v>146</v>
      </c>
      <c r="Z203" s="212"/>
      <c r="AA203" s="212"/>
      <c r="AB203" s="212"/>
      <c r="AC203" s="212"/>
      <c r="AD203" s="212"/>
      <c r="AE203" s="212"/>
      <c r="AF203" s="212"/>
      <c r="AG203" s="212" t="s">
        <v>201</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2" x14ac:dyDescent="0.2">
      <c r="A204" s="219"/>
      <c r="B204" s="220"/>
      <c r="C204" s="243" t="s">
        <v>410</v>
      </c>
      <c r="D204" s="238"/>
      <c r="E204" s="238"/>
      <c r="F204" s="238"/>
      <c r="G204" s="238"/>
      <c r="H204" s="222"/>
      <c r="I204" s="222"/>
      <c r="J204" s="222"/>
      <c r="K204" s="222"/>
      <c r="L204" s="222"/>
      <c r="M204" s="222"/>
      <c r="N204" s="221"/>
      <c r="O204" s="221"/>
      <c r="P204" s="221"/>
      <c r="Q204" s="221"/>
      <c r="R204" s="222"/>
      <c r="S204" s="222"/>
      <c r="T204" s="222"/>
      <c r="U204" s="222"/>
      <c r="V204" s="222"/>
      <c r="W204" s="222"/>
      <c r="X204" s="222"/>
      <c r="Y204" s="222"/>
      <c r="Z204" s="212"/>
      <c r="AA204" s="212"/>
      <c r="AB204" s="212"/>
      <c r="AC204" s="212"/>
      <c r="AD204" s="212"/>
      <c r="AE204" s="212"/>
      <c r="AF204" s="212"/>
      <c r="AG204" s="212" t="s">
        <v>148</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3" x14ac:dyDescent="0.2">
      <c r="A205" s="219"/>
      <c r="B205" s="220"/>
      <c r="C205" s="244" t="s">
        <v>411</v>
      </c>
      <c r="D205" s="240"/>
      <c r="E205" s="240"/>
      <c r="F205" s="240"/>
      <c r="G205" s="240"/>
      <c r="H205" s="222"/>
      <c r="I205" s="222"/>
      <c r="J205" s="222"/>
      <c r="K205" s="222"/>
      <c r="L205" s="222"/>
      <c r="M205" s="222"/>
      <c r="N205" s="221"/>
      <c r="O205" s="221"/>
      <c r="P205" s="221"/>
      <c r="Q205" s="221"/>
      <c r="R205" s="222"/>
      <c r="S205" s="222"/>
      <c r="T205" s="222"/>
      <c r="U205" s="222"/>
      <c r="V205" s="222"/>
      <c r="W205" s="222"/>
      <c r="X205" s="222"/>
      <c r="Y205" s="222"/>
      <c r="Z205" s="212"/>
      <c r="AA205" s="212"/>
      <c r="AB205" s="212"/>
      <c r="AC205" s="212"/>
      <c r="AD205" s="212"/>
      <c r="AE205" s="212"/>
      <c r="AF205" s="212"/>
      <c r="AG205" s="212" t="s">
        <v>148</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3" x14ac:dyDescent="0.2">
      <c r="A206" s="219"/>
      <c r="B206" s="220"/>
      <c r="C206" s="244" t="s">
        <v>412</v>
      </c>
      <c r="D206" s="240"/>
      <c r="E206" s="240"/>
      <c r="F206" s="240"/>
      <c r="G206" s="240"/>
      <c r="H206" s="222"/>
      <c r="I206" s="222"/>
      <c r="J206" s="222"/>
      <c r="K206" s="222"/>
      <c r="L206" s="222"/>
      <c r="M206" s="222"/>
      <c r="N206" s="221"/>
      <c r="O206" s="221"/>
      <c r="P206" s="221"/>
      <c r="Q206" s="221"/>
      <c r="R206" s="222"/>
      <c r="S206" s="222"/>
      <c r="T206" s="222"/>
      <c r="U206" s="222"/>
      <c r="V206" s="222"/>
      <c r="W206" s="222"/>
      <c r="X206" s="222"/>
      <c r="Y206" s="222"/>
      <c r="Z206" s="212"/>
      <c r="AA206" s="212"/>
      <c r="AB206" s="212"/>
      <c r="AC206" s="212"/>
      <c r="AD206" s="212"/>
      <c r="AE206" s="212"/>
      <c r="AF206" s="212"/>
      <c r="AG206" s="212" t="s">
        <v>148</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44" t="s">
        <v>413</v>
      </c>
      <c r="D207" s="240"/>
      <c r="E207" s="240"/>
      <c r="F207" s="240"/>
      <c r="G207" s="240"/>
      <c r="H207" s="222"/>
      <c r="I207" s="222"/>
      <c r="J207" s="222"/>
      <c r="K207" s="222"/>
      <c r="L207" s="222"/>
      <c r="M207" s="222"/>
      <c r="N207" s="221"/>
      <c r="O207" s="221"/>
      <c r="P207" s="221"/>
      <c r="Q207" s="221"/>
      <c r="R207" s="222"/>
      <c r="S207" s="222"/>
      <c r="T207" s="222"/>
      <c r="U207" s="222"/>
      <c r="V207" s="222"/>
      <c r="W207" s="222"/>
      <c r="X207" s="222"/>
      <c r="Y207" s="222"/>
      <c r="Z207" s="212"/>
      <c r="AA207" s="212"/>
      <c r="AB207" s="212"/>
      <c r="AC207" s="212"/>
      <c r="AD207" s="212"/>
      <c r="AE207" s="212"/>
      <c r="AF207" s="212"/>
      <c r="AG207" s="212" t="s">
        <v>148</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44" t="s">
        <v>414</v>
      </c>
      <c r="D208" s="240"/>
      <c r="E208" s="240"/>
      <c r="F208" s="240"/>
      <c r="G208" s="240"/>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148</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
      <c r="A209" s="219"/>
      <c r="B209" s="220"/>
      <c r="C209" s="244" t="s">
        <v>415</v>
      </c>
      <c r="D209" s="240"/>
      <c r="E209" s="240"/>
      <c r="F209" s="240"/>
      <c r="G209" s="240"/>
      <c r="H209" s="222"/>
      <c r="I209" s="222"/>
      <c r="J209" s="222"/>
      <c r="K209" s="222"/>
      <c r="L209" s="222"/>
      <c r="M209" s="222"/>
      <c r="N209" s="221"/>
      <c r="O209" s="221"/>
      <c r="P209" s="221"/>
      <c r="Q209" s="221"/>
      <c r="R209" s="222"/>
      <c r="S209" s="222"/>
      <c r="T209" s="222"/>
      <c r="U209" s="222"/>
      <c r="V209" s="222"/>
      <c r="W209" s="222"/>
      <c r="X209" s="222"/>
      <c r="Y209" s="222"/>
      <c r="Z209" s="212"/>
      <c r="AA209" s="212"/>
      <c r="AB209" s="212"/>
      <c r="AC209" s="212"/>
      <c r="AD209" s="212"/>
      <c r="AE209" s="212"/>
      <c r="AF209" s="212"/>
      <c r="AG209" s="212" t="s">
        <v>148</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3" x14ac:dyDescent="0.2">
      <c r="A210" s="219"/>
      <c r="B210" s="220"/>
      <c r="C210" s="244" t="s">
        <v>416</v>
      </c>
      <c r="D210" s="240"/>
      <c r="E210" s="240"/>
      <c r="F210" s="240"/>
      <c r="G210" s="240"/>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148</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3" x14ac:dyDescent="0.2">
      <c r="A211" s="219"/>
      <c r="B211" s="220"/>
      <c r="C211" s="244" t="s">
        <v>417</v>
      </c>
      <c r="D211" s="240"/>
      <c r="E211" s="240"/>
      <c r="F211" s="240"/>
      <c r="G211" s="240"/>
      <c r="H211" s="222"/>
      <c r="I211" s="222"/>
      <c r="J211" s="222"/>
      <c r="K211" s="222"/>
      <c r="L211" s="222"/>
      <c r="M211" s="222"/>
      <c r="N211" s="221"/>
      <c r="O211" s="221"/>
      <c r="P211" s="221"/>
      <c r="Q211" s="221"/>
      <c r="R211" s="222"/>
      <c r="S211" s="222"/>
      <c r="T211" s="222"/>
      <c r="U211" s="222"/>
      <c r="V211" s="222"/>
      <c r="W211" s="222"/>
      <c r="X211" s="222"/>
      <c r="Y211" s="222"/>
      <c r="Z211" s="212"/>
      <c r="AA211" s="212"/>
      <c r="AB211" s="212"/>
      <c r="AC211" s="212"/>
      <c r="AD211" s="212"/>
      <c r="AE211" s="212"/>
      <c r="AF211" s="212"/>
      <c r="AG211" s="212" t="s">
        <v>148</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
      <c r="A212" s="219"/>
      <c r="B212" s="220"/>
      <c r="C212" s="244" t="s">
        <v>418</v>
      </c>
      <c r="D212" s="240"/>
      <c r="E212" s="240"/>
      <c r="F212" s="240"/>
      <c r="G212" s="240"/>
      <c r="H212" s="222"/>
      <c r="I212" s="222"/>
      <c r="J212" s="222"/>
      <c r="K212" s="222"/>
      <c r="L212" s="222"/>
      <c r="M212" s="222"/>
      <c r="N212" s="221"/>
      <c r="O212" s="221"/>
      <c r="P212" s="221"/>
      <c r="Q212" s="221"/>
      <c r="R212" s="222"/>
      <c r="S212" s="222"/>
      <c r="T212" s="222"/>
      <c r="U212" s="222"/>
      <c r="V212" s="222"/>
      <c r="W212" s="222"/>
      <c r="X212" s="222"/>
      <c r="Y212" s="222"/>
      <c r="Z212" s="212"/>
      <c r="AA212" s="212"/>
      <c r="AB212" s="212"/>
      <c r="AC212" s="212"/>
      <c r="AD212" s="212"/>
      <c r="AE212" s="212"/>
      <c r="AF212" s="212"/>
      <c r="AG212" s="212" t="s">
        <v>148</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3" x14ac:dyDescent="0.2">
      <c r="A213" s="219"/>
      <c r="B213" s="220"/>
      <c r="C213" s="244" t="s">
        <v>419</v>
      </c>
      <c r="D213" s="240"/>
      <c r="E213" s="240"/>
      <c r="F213" s="240"/>
      <c r="G213" s="240"/>
      <c r="H213" s="222"/>
      <c r="I213" s="222"/>
      <c r="J213" s="222"/>
      <c r="K213" s="222"/>
      <c r="L213" s="222"/>
      <c r="M213" s="222"/>
      <c r="N213" s="221"/>
      <c r="O213" s="221"/>
      <c r="P213" s="221"/>
      <c r="Q213" s="221"/>
      <c r="R213" s="222"/>
      <c r="S213" s="222"/>
      <c r="T213" s="222"/>
      <c r="U213" s="222"/>
      <c r="V213" s="222"/>
      <c r="W213" s="222"/>
      <c r="X213" s="222"/>
      <c r="Y213" s="222"/>
      <c r="Z213" s="212"/>
      <c r="AA213" s="212"/>
      <c r="AB213" s="212"/>
      <c r="AC213" s="212"/>
      <c r="AD213" s="212"/>
      <c r="AE213" s="212"/>
      <c r="AF213" s="212"/>
      <c r="AG213" s="212" t="s">
        <v>148</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3" x14ac:dyDescent="0.2">
      <c r="A214" s="219"/>
      <c r="B214" s="220"/>
      <c r="C214" s="244" t="s">
        <v>420</v>
      </c>
      <c r="D214" s="240"/>
      <c r="E214" s="240"/>
      <c r="F214" s="240"/>
      <c r="G214" s="240"/>
      <c r="H214" s="222"/>
      <c r="I214" s="222"/>
      <c r="J214" s="222"/>
      <c r="K214" s="222"/>
      <c r="L214" s="222"/>
      <c r="M214" s="222"/>
      <c r="N214" s="221"/>
      <c r="O214" s="221"/>
      <c r="P214" s="221"/>
      <c r="Q214" s="221"/>
      <c r="R214" s="222"/>
      <c r="S214" s="222"/>
      <c r="T214" s="222"/>
      <c r="U214" s="222"/>
      <c r="V214" s="222"/>
      <c r="W214" s="222"/>
      <c r="X214" s="222"/>
      <c r="Y214" s="222"/>
      <c r="Z214" s="212"/>
      <c r="AA214" s="212"/>
      <c r="AB214" s="212"/>
      <c r="AC214" s="212"/>
      <c r="AD214" s="212"/>
      <c r="AE214" s="212"/>
      <c r="AF214" s="212"/>
      <c r="AG214" s="212" t="s">
        <v>148</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3" x14ac:dyDescent="0.2">
      <c r="A215" s="219"/>
      <c r="B215" s="220"/>
      <c r="C215" s="244" t="s">
        <v>421</v>
      </c>
      <c r="D215" s="240"/>
      <c r="E215" s="240"/>
      <c r="F215" s="240"/>
      <c r="G215" s="240"/>
      <c r="H215" s="222"/>
      <c r="I215" s="222"/>
      <c r="J215" s="222"/>
      <c r="K215" s="222"/>
      <c r="L215" s="222"/>
      <c r="M215" s="222"/>
      <c r="N215" s="221"/>
      <c r="O215" s="221"/>
      <c r="P215" s="221"/>
      <c r="Q215" s="221"/>
      <c r="R215" s="222"/>
      <c r="S215" s="222"/>
      <c r="T215" s="222"/>
      <c r="U215" s="222"/>
      <c r="V215" s="222"/>
      <c r="W215" s="222"/>
      <c r="X215" s="222"/>
      <c r="Y215" s="222"/>
      <c r="Z215" s="212"/>
      <c r="AA215" s="212"/>
      <c r="AB215" s="212"/>
      <c r="AC215" s="212"/>
      <c r="AD215" s="212"/>
      <c r="AE215" s="212"/>
      <c r="AF215" s="212"/>
      <c r="AG215" s="212" t="s">
        <v>148</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3" x14ac:dyDescent="0.2">
      <c r="A216" s="219"/>
      <c r="B216" s="220"/>
      <c r="C216" s="244" t="s">
        <v>422</v>
      </c>
      <c r="D216" s="240"/>
      <c r="E216" s="240"/>
      <c r="F216" s="240"/>
      <c r="G216" s="240"/>
      <c r="H216" s="222"/>
      <c r="I216" s="222"/>
      <c r="J216" s="222"/>
      <c r="K216" s="222"/>
      <c r="L216" s="222"/>
      <c r="M216" s="222"/>
      <c r="N216" s="221"/>
      <c r="O216" s="221"/>
      <c r="P216" s="221"/>
      <c r="Q216" s="221"/>
      <c r="R216" s="222"/>
      <c r="S216" s="222"/>
      <c r="T216" s="222"/>
      <c r="U216" s="222"/>
      <c r="V216" s="222"/>
      <c r="W216" s="222"/>
      <c r="X216" s="222"/>
      <c r="Y216" s="222"/>
      <c r="Z216" s="212"/>
      <c r="AA216" s="212"/>
      <c r="AB216" s="212"/>
      <c r="AC216" s="212"/>
      <c r="AD216" s="212"/>
      <c r="AE216" s="212"/>
      <c r="AF216" s="212"/>
      <c r="AG216" s="212" t="s">
        <v>148</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2" x14ac:dyDescent="0.2">
      <c r="A217" s="219"/>
      <c r="B217" s="220"/>
      <c r="C217" s="261" t="s">
        <v>423</v>
      </c>
      <c r="D217" s="248"/>
      <c r="E217" s="249">
        <v>2</v>
      </c>
      <c r="F217" s="222"/>
      <c r="G217" s="222"/>
      <c r="H217" s="222"/>
      <c r="I217" s="222"/>
      <c r="J217" s="222"/>
      <c r="K217" s="222"/>
      <c r="L217" s="222"/>
      <c r="M217" s="222"/>
      <c r="N217" s="221"/>
      <c r="O217" s="221"/>
      <c r="P217" s="221"/>
      <c r="Q217" s="221"/>
      <c r="R217" s="222"/>
      <c r="S217" s="222"/>
      <c r="T217" s="222"/>
      <c r="U217" s="222"/>
      <c r="V217" s="222"/>
      <c r="W217" s="222"/>
      <c r="X217" s="222"/>
      <c r="Y217" s="222"/>
      <c r="Z217" s="212"/>
      <c r="AA217" s="212"/>
      <c r="AB217" s="212"/>
      <c r="AC217" s="212"/>
      <c r="AD217" s="212"/>
      <c r="AE217" s="212"/>
      <c r="AF217" s="212"/>
      <c r="AG217" s="212" t="s">
        <v>189</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31">
        <v>42</v>
      </c>
      <c r="B218" s="232" t="s">
        <v>424</v>
      </c>
      <c r="C218" s="242" t="s">
        <v>425</v>
      </c>
      <c r="D218" s="233" t="s">
        <v>266</v>
      </c>
      <c r="E218" s="234">
        <v>1</v>
      </c>
      <c r="F218" s="235"/>
      <c r="G218" s="236">
        <f>ROUND(E218*F218,2)</f>
        <v>0</v>
      </c>
      <c r="H218" s="235"/>
      <c r="I218" s="236">
        <f>ROUND(E218*H218,2)</f>
        <v>0</v>
      </c>
      <c r="J218" s="235"/>
      <c r="K218" s="236">
        <f>ROUND(E218*J218,2)</f>
        <v>0</v>
      </c>
      <c r="L218" s="236">
        <v>15</v>
      </c>
      <c r="M218" s="236">
        <f>G218*(1+L218/100)</f>
        <v>0</v>
      </c>
      <c r="N218" s="234">
        <v>5.3595300000000003</v>
      </c>
      <c r="O218" s="234">
        <f>ROUND(E218*N218,2)</f>
        <v>5.36</v>
      </c>
      <c r="P218" s="234">
        <v>0</v>
      </c>
      <c r="Q218" s="234">
        <f>ROUND(E218*P218,2)</f>
        <v>0</v>
      </c>
      <c r="R218" s="236"/>
      <c r="S218" s="236" t="s">
        <v>277</v>
      </c>
      <c r="T218" s="237" t="s">
        <v>144</v>
      </c>
      <c r="U218" s="222">
        <v>0</v>
      </c>
      <c r="V218" s="222">
        <f>ROUND(E218*U218,2)</f>
        <v>0</v>
      </c>
      <c r="W218" s="222"/>
      <c r="X218" s="222" t="s">
        <v>200</v>
      </c>
      <c r="Y218" s="222" t="s">
        <v>146</v>
      </c>
      <c r="Z218" s="212"/>
      <c r="AA218" s="212"/>
      <c r="AB218" s="212"/>
      <c r="AC218" s="212"/>
      <c r="AD218" s="212"/>
      <c r="AE218" s="212"/>
      <c r="AF218" s="212"/>
      <c r="AG218" s="212" t="s">
        <v>201</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2" x14ac:dyDescent="0.2">
      <c r="A219" s="219"/>
      <c r="B219" s="220"/>
      <c r="C219" s="243" t="s">
        <v>410</v>
      </c>
      <c r="D219" s="238"/>
      <c r="E219" s="238"/>
      <c r="F219" s="238"/>
      <c r="G219" s="238"/>
      <c r="H219" s="222"/>
      <c r="I219" s="222"/>
      <c r="J219" s="222"/>
      <c r="K219" s="222"/>
      <c r="L219" s="222"/>
      <c r="M219" s="222"/>
      <c r="N219" s="221"/>
      <c r="O219" s="221"/>
      <c r="P219" s="221"/>
      <c r="Q219" s="221"/>
      <c r="R219" s="222"/>
      <c r="S219" s="222"/>
      <c r="T219" s="222"/>
      <c r="U219" s="222"/>
      <c r="V219" s="222"/>
      <c r="W219" s="222"/>
      <c r="X219" s="222"/>
      <c r="Y219" s="222"/>
      <c r="Z219" s="212"/>
      <c r="AA219" s="212"/>
      <c r="AB219" s="212"/>
      <c r="AC219" s="212"/>
      <c r="AD219" s="212"/>
      <c r="AE219" s="212"/>
      <c r="AF219" s="212"/>
      <c r="AG219" s="212" t="s">
        <v>148</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3" x14ac:dyDescent="0.2">
      <c r="A220" s="219"/>
      <c r="B220" s="220"/>
      <c r="C220" s="244" t="s">
        <v>411</v>
      </c>
      <c r="D220" s="240"/>
      <c r="E220" s="240"/>
      <c r="F220" s="240"/>
      <c r="G220" s="240"/>
      <c r="H220" s="222"/>
      <c r="I220" s="222"/>
      <c r="J220" s="222"/>
      <c r="K220" s="222"/>
      <c r="L220" s="222"/>
      <c r="M220" s="222"/>
      <c r="N220" s="221"/>
      <c r="O220" s="221"/>
      <c r="P220" s="221"/>
      <c r="Q220" s="221"/>
      <c r="R220" s="222"/>
      <c r="S220" s="222"/>
      <c r="T220" s="222"/>
      <c r="U220" s="222"/>
      <c r="V220" s="222"/>
      <c r="W220" s="222"/>
      <c r="X220" s="222"/>
      <c r="Y220" s="222"/>
      <c r="Z220" s="212"/>
      <c r="AA220" s="212"/>
      <c r="AB220" s="212"/>
      <c r="AC220" s="212"/>
      <c r="AD220" s="212"/>
      <c r="AE220" s="212"/>
      <c r="AF220" s="212"/>
      <c r="AG220" s="212" t="s">
        <v>148</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3" x14ac:dyDescent="0.2">
      <c r="A221" s="219"/>
      <c r="B221" s="220"/>
      <c r="C221" s="244" t="s">
        <v>412</v>
      </c>
      <c r="D221" s="240"/>
      <c r="E221" s="240"/>
      <c r="F221" s="240"/>
      <c r="G221" s="240"/>
      <c r="H221" s="222"/>
      <c r="I221" s="222"/>
      <c r="J221" s="222"/>
      <c r="K221" s="222"/>
      <c r="L221" s="222"/>
      <c r="M221" s="222"/>
      <c r="N221" s="221"/>
      <c r="O221" s="221"/>
      <c r="P221" s="221"/>
      <c r="Q221" s="221"/>
      <c r="R221" s="222"/>
      <c r="S221" s="222"/>
      <c r="T221" s="222"/>
      <c r="U221" s="222"/>
      <c r="V221" s="222"/>
      <c r="W221" s="222"/>
      <c r="X221" s="222"/>
      <c r="Y221" s="222"/>
      <c r="Z221" s="212"/>
      <c r="AA221" s="212"/>
      <c r="AB221" s="212"/>
      <c r="AC221" s="212"/>
      <c r="AD221" s="212"/>
      <c r="AE221" s="212"/>
      <c r="AF221" s="212"/>
      <c r="AG221" s="212" t="s">
        <v>148</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3" x14ac:dyDescent="0.2">
      <c r="A222" s="219"/>
      <c r="B222" s="220"/>
      <c r="C222" s="244" t="s">
        <v>413</v>
      </c>
      <c r="D222" s="240"/>
      <c r="E222" s="240"/>
      <c r="F222" s="240"/>
      <c r="G222" s="240"/>
      <c r="H222" s="222"/>
      <c r="I222" s="222"/>
      <c r="J222" s="222"/>
      <c r="K222" s="222"/>
      <c r="L222" s="222"/>
      <c r="M222" s="222"/>
      <c r="N222" s="221"/>
      <c r="O222" s="221"/>
      <c r="P222" s="221"/>
      <c r="Q222" s="221"/>
      <c r="R222" s="222"/>
      <c r="S222" s="222"/>
      <c r="T222" s="222"/>
      <c r="U222" s="222"/>
      <c r="V222" s="222"/>
      <c r="W222" s="222"/>
      <c r="X222" s="222"/>
      <c r="Y222" s="222"/>
      <c r="Z222" s="212"/>
      <c r="AA222" s="212"/>
      <c r="AB222" s="212"/>
      <c r="AC222" s="212"/>
      <c r="AD222" s="212"/>
      <c r="AE222" s="212"/>
      <c r="AF222" s="212"/>
      <c r="AG222" s="212" t="s">
        <v>148</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3" x14ac:dyDescent="0.2">
      <c r="A223" s="219"/>
      <c r="B223" s="220"/>
      <c r="C223" s="244" t="s">
        <v>414</v>
      </c>
      <c r="D223" s="240"/>
      <c r="E223" s="240"/>
      <c r="F223" s="240"/>
      <c r="G223" s="240"/>
      <c r="H223" s="222"/>
      <c r="I223" s="222"/>
      <c r="J223" s="222"/>
      <c r="K223" s="222"/>
      <c r="L223" s="222"/>
      <c r="M223" s="222"/>
      <c r="N223" s="221"/>
      <c r="O223" s="221"/>
      <c r="P223" s="221"/>
      <c r="Q223" s="221"/>
      <c r="R223" s="222"/>
      <c r="S223" s="222"/>
      <c r="T223" s="222"/>
      <c r="U223" s="222"/>
      <c r="V223" s="222"/>
      <c r="W223" s="222"/>
      <c r="X223" s="222"/>
      <c r="Y223" s="222"/>
      <c r="Z223" s="212"/>
      <c r="AA223" s="212"/>
      <c r="AB223" s="212"/>
      <c r="AC223" s="212"/>
      <c r="AD223" s="212"/>
      <c r="AE223" s="212"/>
      <c r="AF223" s="212"/>
      <c r="AG223" s="212" t="s">
        <v>148</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3" x14ac:dyDescent="0.2">
      <c r="A224" s="219"/>
      <c r="B224" s="220"/>
      <c r="C224" s="244" t="s">
        <v>415</v>
      </c>
      <c r="D224" s="240"/>
      <c r="E224" s="240"/>
      <c r="F224" s="240"/>
      <c r="G224" s="240"/>
      <c r="H224" s="222"/>
      <c r="I224" s="222"/>
      <c r="J224" s="222"/>
      <c r="K224" s="222"/>
      <c r="L224" s="222"/>
      <c r="M224" s="222"/>
      <c r="N224" s="221"/>
      <c r="O224" s="221"/>
      <c r="P224" s="221"/>
      <c r="Q224" s="221"/>
      <c r="R224" s="222"/>
      <c r="S224" s="222"/>
      <c r="T224" s="222"/>
      <c r="U224" s="222"/>
      <c r="V224" s="222"/>
      <c r="W224" s="222"/>
      <c r="X224" s="222"/>
      <c r="Y224" s="222"/>
      <c r="Z224" s="212"/>
      <c r="AA224" s="212"/>
      <c r="AB224" s="212"/>
      <c r="AC224" s="212"/>
      <c r="AD224" s="212"/>
      <c r="AE224" s="212"/>
      <c r="AF224" s="212"/>
      <c r="AG224" s="212" t="s">
        <v>148</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3" x14ac:dyDescent="0.2">
      <c r="A225" s="219"/>
      <c r="B225" s="220"/>
      <c r="C225" s="244" t="s">
        <v>416</v>
      </c>
      <c r="D225" s="240"/>
      <c r="E225" s="240"/>
      <c r="F225" s="240"/>
      <c r="G225" s="240"/>
      <c r="H225" s="222"/>
      <c r="I225" s="222"/>
      <c r="J225" s="222"/>
      <c r="K225" s="222"/>
      <c r="L225" s="222"/>
      <c r="M225" s="222"/>
      <c r="N225" s="221"/>
      <c r="O225" s="221"/>
      <c r="P225" s="221"/>
      <c r="Q225" s="221"/>
      <c r="R225" s="222"/>
      <c r="S225" s="222"/>
      <c r="T225" s="222"/>
      <c r="U225" s="222"/>
      <c r="V225" s="222"/>
      <c r="W225" s="222"/>
      <c r="X225" s="222"/>
      <c r="Y225" s="222"/>
      <c r="Z225" s="212"/>
      <c r="AA225" s="212"/>
      <c r="AB225" s="212"/>
      <c r="AC225" s="212"/>
      <c r="AD225" s="212"/>
      <c r="AE225" s="212"/>
      <c r="AF225" s="212"/>
      <c r="AG225" s="212" t="s">
        <v>148</v>
      </c>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3" x14ac:dyDescent="0.2">
      <c r="A226" s="219"/>
      <c r="B226" s="220"/>
      <c r="C226" s="244" t="s">
        <v>417</v>
      </c>
      <c r="D226" s="240"/>
      <c r="E226" s="240"/>
      <c r="F226" s="240"/>
      <c r="G226" s="240"/>
      <c r="H226" s="222"/>
      <c r="I226" s="222"/>
      <c r="J226" s="222"/>
      <c r="K226" s="222"/>
      <c r="L226" s="222"/>
      <c r="M226" s="222"/>
      <c r="N226" s="221"/>
      <c r="O226" s="221"/>
      <c r="P226" s="221"/>
      <c r="Q226" s="221"/>
      <c r="R226" s="222"/>
      <c r="S226" s="222"/>
      <c r="T226" s="222"/>
      <c r="U226" s="222"/>
      <c r="V226" s="222"/>
      <c r="W226" s="222"/>
      <c r="X226" s="222"/>
      <c r="Y226" s="222"/>
      <c r="Z226" s="212"/>
      <c r="AA226" s="212"/>
      <c r="AB226" s="212"/>
      <c r="AC226" s="212"/>
      <c r="AD226" s="212"/>
      <c r="AE226" s="212"/>
      <c r="AF226" s="212"/>
      <c r="AG226" s="212" t="s">
        <v>148</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3" x14ac:dyDescent="0.2">
      <c r="A227" s="219"/>
      <c r="B227" s="220"/>
      <c r="C227" s="244" t="s">
        <v>418</v>
      </c>
      <c r="D227" s="240"/>
      <c r="E227" s="240"/>
      <c r="F227" s="240"/>
      <c r="G227" s="240"/>
      <c r="H227" s="222"/>
      <c r="I227" s="222"/>
      <c r="J227" s="222"/>
      <c r="K227" s="222"/>
      <c r="L227" s="222"/>
      <c r="M227" s="222"/>
      <c r="N227" s="221"/>
      <c r="O227" s="221"/>
      <c r="P227" s="221"/>
      <c r="Q227" s="221"/>
      <c r="R227" s="222"/>
      <c r="S227" s="222"/>
      <c r="T227" s="222"/>
      <c r="U227" s="222"/>
      <c r="V227" s="222"/>
      <c r="W227" s="222"/>
      <c r="X227" s="222"/>
      <c r="Y227" s="222"/>
      <c r="Z227" s="212"/>
      <c r="AA227" s="212"/>
      <c r="AB227" s="212"/>
      <c r="AC227" s="212"/>
      <c r="AD227" s="212"/>
      <c r="AE227" s="212"/>
      <c r="AF227" s="212"/>
      <c r="AG227" s="212" t="s">
        <v>148</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3" x14ac:dyDescent="0.2">
      <c r="A228" s="219"/>
      <c r="B228" s="220"/>
      <c r="C228" s="244" t="s">
        <v>419</v>
      </c>
      <c r="D228" s="240"/>
      <c r="E228" s="240"/>
      <c r="F228" s="240"/>
      <c r="G228" s="240"/>
      <c r="H228" s="222"/>
      <c r="I228" s="222"/>
      <c r="J228" s="222"/>
      <c r="K228" s="222"/>
      <c r="L228" s="222"/>
      <c r="M228" s="222"/>
      <c r="N228" s="221"/>
      <c r="O228" s="221"/>
      <c r="P228" s="221"/>
      <c r="Q228" s="221"/>
      <c r="R228" s="222"/>
      <c r="S228" s="222"/>
      <c r="T228" s="222"/>
      <c r="U228" s="222"/>
      <c r="V228" s="222"/>
      <c r="W228" s="222"/>
      <c r="X228" s="222"/>
      <c r="Y228" s="222"/>
      <c r="Z228" s="212"/>
      <c r="AA228" s="212"/>
      <c r="AB228" s="212"/>
      <c r="AC228" s="212"/>
      <c r="AD228" s="212"/>
      <c r="AE228" s="212"/>
      <c r="AF228" s="212"/>
      <c r="AG228" s="212" t="s">
        <v>148</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3" x14ac:dyDescent="0.2">
      <c r="A229" s="219"/>
      <c r="B229" s="220"/>
      <c r="C229" s="244" t="s">
        <v>420</v>
      </c>
      <c r="D229" s="240"/>
      <c r="E229" s="240"/>
      <c r="F229" s="240"/>
      <c r="G229" s="240"/>
      <c r="H229" s="222"/>
      <c r="I229" s="222"/>
      <c r="J229" s="222"/>
      <c r="K229" s="222"/>
      <c r="L229" s="222"/>
      <c r="M229" s="222"/>
      <c r="N229" s="221"/>
      <c r="O229" s="221"/>
      <c r="P229" s="221"/>
      <c r="Q229" s="221"/>
      <c r="R229" s="222"/>
      <c r="S229" s="222"/>
      <c r="T229" s="222"/>
      <c r="U229" s="222"/>
      <c r="V229" s="222"/>
      <c r="W229" s="222"/>
      <c r="X229" s="222"/>
      <c r="Y229" s="222"/>
      <c r="Z229" s="212"/>
      <c r="AA229" s="212"/>
      <c r="AB229" s="212"/>
      <c r="AC229" s="212"/>
      <c r="AD229" s="212"/>
      <c r="AE229" s="212"/>
      <c r="AF229" s="212"/>
      <c r="AG229" s="212" t="s">
        <v>148</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3" x14ac:dyDescent="0.2">
      <c r="A230" s="219"/>
      <c r="B230" s="220"/>
      <c r="C230" s="244" t="s">
        <v>421</v>
      </c>
      <c r="D230" s="240"/>
      <c r="E230" s="240"/>
      <c r="F230" s="240"/>
      <c r="G230" s="240"/>
      <c r="H230" s="222"/>
      <c r="I230" s="222"/>
      <c r="J230" s="222"/>
      <c r="K230" s="222"/>
      <c r="L230" s="222"/>
      <c r="M230" s="222"/>
      <c r="N230" s="221"/>
      <c r="O230" s="221"/>
      <c r="P230" s="221"/>
      <c r="Q230" s="221"/>
      <c r="R230" s="222"/>
      <c r="S230" s="222"/>
      <c r="T230" s="222"/>
      <c r="U230" s="222"/>
      <c r="V230" s="222"/>
      <c r="W230" s="222"/>
      <c r="X230" s="222"/>
      <c r="Y230" s="222"/>
      <c r="Z230" s="212"/>
      <c r="AA230" s="212"/>
      <c r="AB230" s="212"/>
      <c r="AC230" s="212"/>
      <c r="AD230" s="212"/>
      <c r="AE230" s="212"/>
      <c r="AF230" s="212"/>
      <c r="AG230" s="212" t="s">
        <v>148</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3" x14ac:dyDescent="0.2">
      <c r="A231" s="219"/>
      <c r="B231" s="220"/>
      <c r="C231" s="244" t="s">
        <v>422</v>
      </c>
      <c r="D231" s="240"/>
      <c r="E231" s="240"/>
      <c r="F231" s="240"/>
      <c r="G231" s="240"/>
      <c r="H231" s="222"/>
      <c r="I231" s="222"/>
      <c r="J231" s="222"/>
      <c r="K231" s="222"/>
      <c r="L231" s="222"/>
      <c r="M231" s="222"/>
      <c r="N231" s="221"/>
      <c r="O231" s="221"/>
      <c r="P231" s="221"/>
      <c r="Q231" s="221"/>
      <c r="R231" s="222"/>
      <c r="S231" s="222"/>
      <c r="T231" s="222"/>
      <c r="U231" s="222"/>
      <c r="V231" s="222"/>
      <c r="W231" s="222"/>
      <c r="X231" s="222"/>
      <c r="Y231" s="222"/>
      <c r="Z231" s="212"/>
      <c r="AA231" s="212"/>
      <c r="AB231" s="212"/>
      <c r="AC231" s="212"/>
      <c r="AD231" s="212"/>
      <c r="AE231" s="212"/>
      <c r="AF231" s="212"/>
      <c r="AG231" s="212" t="s">
        <v>148</v>
      </c>
      <c r="AH231" s="212"/>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2" x14ac:dyDescent="0.2">
      <c r="A232" s="219"/>
      <c r="B232" s="220"/>
      <c r="C232" s="261" t="s">
        <v>426</v>
      </c>
      <c r="D232" s="248"/>
      <c r="E232" s="249">
        <v>1</v>
      </c>
      <c r="F232" s="222"/>
      <c r="G232" s="222"/>
      <c r="H232" s="222"/>
      <c r="I232" s="222"/>
      <c r="J232" s="222"/>
      <c r="K232" s="222"/>
      <c r="L232" s="222"/>
      <c r="M232" s="222"/>
      <c r="N232" s="221"/>
      <c r="O232" s="221"/>
      <c r="P232" s="221"/>
      <c r="Q232" s="221"/>
      <c r="R232" s="222"/>
      <c r="S232" s="222"/>
      <c r="T232" s="222"/>
      <c r="U232" s="222"/>
      <c r="V232" s="222"/>
      <c r="W232" s="222"/>
      <c r="X232" s="222"/>
      <c r="Y232" s="222"/>
      <c r="Z232" s="212"/>
      <c r="AA232" s="212"/>
      <c r="AB232" s="212"/>
      <c r="AC232" s="212"/>
      <c r="AD232" s="212"/>
      <c r="AE232" s="212"/>
      <c r="AF232" s="212"/>
      <c r="AG232" s="212" t="s">
        <v>189</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ht="22.5" outlineLevel="1" x14ac:dyDescent="0.2">
      <c r="A233" s="231">
        <v>43</v>
      </c>
      <c r="B233" s="232" t="s">
        <v>427</v>
      </c>
      <c r="C233" s="242" t="s">
        <v>428</v>
      </c>
      <c r="D233" s="233" t="s">
        <v>182</v>
      </c>
      <c r="E233" s="234">
        <v>12.760350000000001</v>
      </c>
      <c r="F233" s="235"/>
      <c r="G233" s="236">
        <f>ROUND(E233*F233,2)</f>
        <v>0</v>
      </c>
      <c r="H233" s="235"/>
      <c r="I233" s="236">
        <f>ROUND(E233*H233,2)</f>
        <v>0</v>
      </c>
      <c r="J233" s="235"/>
      <c r="K233" s="236">
        <f>ROUND(E233*J233,2)</f>
        <v>0</v>
      </c>
      <c r="L233" s="236">
        <v>15</v>
      </c>
      <c r="M233" s="236">
        <f>G233*(1+L233/100)</f>
        <v>0</v>
      </c>
      <c r="N233" s="234">
        <v>2.5249999999999999</v>
      </c>
      <c r="O233" s="234">
        <f>ROUND(E233*N233,2)</f>
        <v>32.22</v>
      </c>
      <c r="P233" s="234">
        <v>0</v>
      </c>
      <c r="Q233" s="234">
        <f>ROUND(E233*P233,2)</f>
        <v>0</v>
      </c>
      <c r="R233" s="236" t="s">
        <v>328</v>
      </c>
      <c r="S233" s="236" t="s">
        <v>143</v>
      </c>
      <c r="T233" s="237" t="s">
        <v>143</v>
      </c>
      <c r="U233" s="222">
        <v>1.3</v>
      </c>
      <c r="V233" s="222">
        <f>ROUND(E233*U233,2)</f>
        <v>16.59</v>
      </c>
      <c r="W233" s="222"/>
      <c r="X233" s="222" t="s">
        <v>184</v>
      </c>
      <c r="Y233" s="222" t="s">
        <v>146</v>
      </c>
      <c r="Z233" s="212"/>
      <c r="AA233" s="212"/>
      <c r="AB233" s="212"/>
      <c r="AC233" s="212"/>
      <c r="AD233" s="212"/>
      <c r="AE233" s="212"/>
      <c r="AF233" s="212"/>
      <c r="AG233" s="212" t="s">
        <v>185</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2" x14ac:dyDescent="0.2">
      <c r="A234" s="219"/>
      <c r="B234" s="220"/>
      <c r="C234" s="260" t="s">
        <v>342</v>
      </c>
      <c r="D234" s="252"/>
      <c r="E234" s="252"/>
      <c r="F234" s="252"/>
      <c r="G234" s="252"/>
      <c r="H234" s="222"/>
      <c r="I234" s="222"/>
      <c r="J234" s="222"/>
      <c r="K234" s="222"/>
      <c r="L234" s="222"/>
      <c r="M234" s="222"/>
      <c r="N234" s="221"/>
      <c r="O234" s="221"/>
      <c r="P234" s="221"/>
      <c r="Q234" s="221"/>
      <c r="R234" s="222"/>
      <c r="S234" s="222"/>
      <c r="T234" s="222"/>
      <c r="U234" s="222"/>
      <c r="V234" s="222"/>
      <c r="W234" s="222"/>
      <c r="X234" s="222"/>
      <c r="Y234" s="222"/>
      <c r="Z234" s="212"/>
      <c r="AA234" s="212"/>
      <c r="AB234" s="212"/>
      <c r="AC234" s="212"/>
      <c r="AD234" s="212"/>
      <c r="AE234" s="212"/>
      <c r="AF234" s="212"/>
      <c r="AG234" s="212" t="s">
        <v>187</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2" x14ac:dyDescent="0.2">
      <c r="A235" s="219"/>
      <c r="B235" s="220"/>
      <c r="C235" s="261" t="s">
        <v>429</v>
      </c>
      <c r="D235" s="248"/>
      <c r="E235" s="249"/>
      <c r="F235" s="222"/>
      <c r="G235" s="222"/>
      <c r="H235" s="222"/>
      <c r="I235" s="222"/>
      <c r="J235" s="222"/>
      <c r="K235" s="222"/>
      <c r="L235" s="222"/>
      <c r="M235" s="222"/>
      <c r="N235" s="221"/>
      <c r="O235" s="221"/>
      <c r="P235" s="221"/>
      <c r="Q235" s="221"/>
      <c r="R235" s="222"/>
      <c r="S235" s="222"/>
      <c r="T235" s="222"/>
      <c r="U235" s="222"/>
      <c r="V235" s="222"/>
      <c r="W235" s="222"/>
      <c r="X235" s="222"/>
      <c r="Y235" s="222"/>
      <c r="Z235" s="212"/>
      <c r="AA235" s="212"/>
      <c r="AB235" s="212"/>
      <c r="AC235" s="212"/>
      <c r="AD235" s="212"/>
      <c r="AE235" s="212"/>
      <c r="AF235" s="212"/>
      <c r="AG235" s="212" t="s">
        <v>189</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3" x14ac:dyDescent="0.2">
      <c r="A236" s="219"/>
      <c r="B236" s="220"/>
      <c r="C236" s="261" t="s">
        <v>430</v>
      </c>
      <c r="D236" s="248"/>
      <c r="E236" s="249">
        <v>4.3417199999999996</v>
      </c>
      <c r="F236" s="222"/>
      <c r="G236" s="222"/>
      <c r="H236" s="222"/>
      <c r="I236" s="222"/>
      <c r="J236" s="222"/>
      <c r="K236" s="222"/>
      <c r="L236" s="222"/>
      <c r="M236" s="222"/>
      <c r="N236" s="221"/>
      <c r="O236" s="221"/>
      <c r="P236" s="221"/>
      <c r="Q236" s="221"/>
      <c r="R236" s="222"/>
      <c r="S236" s="222"/>
      <c r="T236" s="222"/>
      <c r="U236" s="222"/>
      <c r="V236" s="222"/>
      <c r="W236" s="222"/>
      <c r="X236" s="222"/>
      <c r="Y236" s="222"/>
      <c r="Z236" s="212"/>
      <c r="AA236" s="212"/>
      <c r="AB236" s="212"/>
      <c r="AC236" s="212"/>
      <c r="AD236" s="212"/>
      <c r="AE236" s="212"/>
      <c r="AF236" s="212"/>
      <c r="AG236" s="212" t="s">
        <v>189</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3" x14ac:dyDescent="0.2">
      <c r="A237" s="219"/>
      <c r="B237" s="220"/>
      <c r="C237" s="261" t="s">
        <v>431</v>
      </c>
      <c r="D237" s="248"/>
      <c r="E237" s="249">
        <v>4.1147400000000003</v>
      </c>
      <c r="F237" s="222"/>
      <c r="G237" s="222"/>
      <c r="H237" s="222"/>
      <c r="I237" s="222"/>
      <c r="J237" s="222"/>
      <c r="K237" s="222"/>
      <c r="L237" s="222"/>
      <c r="M237" s="222"/>
      <c r="N237" s="221"/>
      <c r="O237" s="221"/>
      <c r="P237" s="221"/>
      <c r="Q237" s="221"/>
      <c r="R237" s="222"/>
      <c r="S237" s="222"/>
      <c r="T237" s="222"/>
      <c r="U237" s="222"/>
      <c r="V237" s="222"/>
      <c r="W237" s="222"/>
      <c r="X237" s="222"/>
      <c r="Y237" s="222"/>
      <c r="Z237" s="212"/>
      <c r="AA237" s="212"/>
      <c r="AB237" s="212"/>
      <c r="AC237" s="212"/>
      <c r="AD237" s="212"/>
      <c r="AE237" s="212"/>
      <c r="AF237" s="212"/>
      <c r="AG237" s="212" t="s">
        <v>189</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3" x14ac:dyDescent="0.2">
      <c r="A238" s="219"/>
      <c r="B238" s="220"/>
      <c r="C238" s="261" t="s">
        <v>432</v>
      </c>
      <c r="D238" s="248"/>
      <c r="E238" s="249">
        <v>4.30389</v>
      </c>
      <c r="F238" s="222"/>
      <c r="G238" s="222"/>
      <c r="H238" s="222"/>
      <c r="I238" s="222"/>
      <c r="J238" s="222"/>
      <c r="K238" s="222"/>
      <c r="L238" s="222"/>
      <c r="M238" s="222"/>
      <c r="N238" s="221"/>
      <c r="O238" s="221"/>
      <c r="P238" s="221"/>
      <c r="Q238" s="221"/>
      <c r="R238" s="222"/>
      <c r="S238" s="222"/>
      <c r="T238" s="222"/>
      <c r="U238" s="222"/>
      <c r="V238" s="222"/>
      <c r="W238" s="222"/>
      <c r="X238" s="222"/>
      <c r="Y238" s="222"/>
      <c r="Z238" s="212"/>
      <c r="AA238" s="212"/>
      <c r="AB238" s="212"/>
      <c r="AC238" s="212"/>
      <c r="AD238" s="212"/>
      <c r="AE238" s="212"/>
      <c r="AF238" s="212"/>
      <c r="AG238" s="212" t="s">
        <v>189</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53">
        <v>44</v>
      </c>
      <c r="B239" s="254" t="s">
        <v>433</v>
      </c>
      <c r="C239" s="264" t="s">
        <v>434</v>
      </c>
      <c r="D239" s="255" t="s">
        <v>192</v>
      </c>
      <c r="E239" s="256">
        <v>43.85</v>
      </c>
      <c r="F239" s="257"/>
      <c r="G239" s="258">
        <f>ROUND(E239*F239,2)</f>
        <v>0</v>
      </c>
      <c r="H239" s="257"/>
      <c r="I239" s="258">
        <f>ROUND(E239*H239,2)</f>
        <v>0</v>
      </c>
      <c r="J239" s="257"/>
      <c r="K239" s="258">
        <f>ROUND(E239*J239,2)</f>
        <v>0</v>
      </c>
      <c r="L239" s="258">
        <v>15</v>
      </c>
      <c r="M239" s="258">
        <f>G239*(1+L239/100)</f>
        <v>0</v>
      </c>
      <c r="N239" s="256">
        <v>0</v>
      </c>
      <c r="O239" s="256">
        <f>ROUND(E239*N239,2)</f>
        <v>0</v>
      </c>
      <c r="P239" s="256">
        <v>0</v>
      </c>
      <c r="Q239" s="256">
        <f>ROUND(E239*P239,2)</f>
        <v>0</v>
      </c>
      <c r="R239" s="258" t="s">
        <v>328</v>
      </c>
      <c r="S239" s="258" t="s">
        <v>143</v>
      </c>
      <c r="T239" s="259" t="s">
        <v>143</v>
      </c>
      <c r="U239" s="222">
        <v>0.03</v>
      </c>
      <c r="V239" s="222">
        <f>ROUND(E239*U239,2)</f>
        <v>1.32</v>
      </c>
      <c r="W239" s="222"/>
      <c r="X239" s="222" t="s">
        <v>184</v>
      </c>
      <c r="Y239" s="222" t="s">
        <v>146</v>
      </c>
      <c r="Z239" s="212"/>
      <c r="AA239" s="212"/>
      <c r="AB239" s="212"/>
      <c r="AC239" s="212"/>
      <c r="AD239" s="212"/>
      <c r="AE239" s="212"/>
      <c r="AF239" s="212"/>
      <c r="AG239" s="212" t="s">
        <v>185</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ht="22.5" outlineLevel="1" x14ac:dyDescent="0.2">
      <c r="A240" s="253">
        <v>45</v>
      </c>
      <c r="B240" s="254" t="s">
        <v>435</v>
      </c>
      <c r="C240" s="264" t="s">
        <v>436</v>
      </c>
      <c r="D240" s="255" t="s">
        <v>266</v>
      </c>
      <c r="E240" s="256">
        <v>3</v>
      </c>
      <c r="F240" s="257"/>
      <c r="G240" s="258">
        <f>ROUND(E240*F240,2)</f>
        <v>0</v>
      </c>
      <c r="H240" s="257"/>
      <c r="I240" s="258">
        <f>ROUND(E240*H240,2)</f>
        <v>0</v>
      </c>
      <c r="J240" s="257"/>
      <c r="K240" s="258">
        <f>ROUND(E240*J240,2)</f>
        <v>0</v>
      </c>
      <c r="L240" s="258">
        <v>15</v>
      </c>
      <c r="M240" s="258">
        <f>G240*(1+L240/100)</f>
        <v>0</v>
      </c>
      <c r="N240" s="256">
        <v>0</v>
      </c>
      <c r="O240" s="256">
        <f>ROUND(E240*N240,2)</f>
        <v>0</v>
      </c>
      <c r="P240" s="256">
        <v>0</v>
      </c>
      <c r="Q240" s="256">
        <f>ROUND(E240*P240,2)</f>
        <v>0</v>
      </c>
      <c r="R240" s="258"/>
      <c r="S240" s="258" t="s">
        <v>277</v>
      </c>
      <c r="T240" s="259" t="s">
        <v>144</v>
      </c>
      <c r="U240" s="222">
        <v>3.82</v>
      </c>
      <c r="V240" s="222">
        <f>ROUND(E240*U240,2)</f>
        <v>11.46</v>
      </c>
      <c r="W240" s="222"/>
      <c r="X240" s="222" t="s">
        <v>184</v>
      </c>
      <c r="Y240" s="222" t="s">
        <v>146</v>
      </c>
      <c r="Z240" s="212"/>
      <c r="AA240" s="212"/>
      <c r="AB240" s="212"/>
      <c r="AC240" s="212"/>
      <c r="AD240" s="212"/>
      <c r="AE240" s="212"/>
      <c r="AF240" s="212"/>
      <c r="AG240" s="212" t="s">
        <v>185</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31">
        <v>46</v>
      </c>
      <c r="B241" s="232" t="s">
        <v>437</v>
      </c>
      <c r="C241" s="242" t="s">
        <v>438</v>
      </c>
      <c r="D241" s="233" t="s">
        <v>266</v>
      </c>
      <c r="E241" s="234">
        <v>6</v>
      </c>
      <c r="F241" s="235"/>
      <c r="G241" s="236">
        <f>ROUND(E241*F241,2)</f>
        <v>0</v>
      </c>
      <c r="H241" s="235"/>
      <c r="I241" s="236">
        <f>ROUND(E241*H241,2)</f>
        <v>0</v>
      </c>
      <c r="J241" s="235"/>
      <c r="K241" s="236">
        <f>ROUND(E241*J241,2)</f>
        <v>0</v>
      </c>
      <c r="L241" s="236">
        <v>15</v>
      </c>
      <c r="M241" s="236">
        <f>G241*(1+L241/100)</f>
        <v>0</v>
      </c>
      <c r="N241" s="234">
        <v>0</v>
      </c>
      <c r="O241" s="234">
        <f>ROUND(E241*N241,2)</f>
        <v>0</v>
      </c>
      <c r="P241" s="234">
        <v>0</v>
      </c>
      <c r="Q241" s="234">
        <f>ROUND(E241*P241,2)</f>
        <v>0</v>
      </c>
      <c r="R241" s="236"/>
      <c r="S241" s="236" t="s">
        <v>277</v>
      </c>
      <c r="T241" s="237" t="s">
        <v>144</v>
      </c>
      <c r="U241" s="222">
        <v>0</v>
      </c>
      <c r="V241" s="222">
        <f>ROUND(E241*U241,2)</f>
        <v>0</v>
      </c>
      <c r="W241" s="222"/>
      <c r="X241" s="222" t="s">
        <v>296</v>
      </c>
      <c r="Y241" s="222" t="s">
        <v>146</v>
      </c>
      <c r="Z241" s="212"/>
      <c r="AA241" s="212"/>
      <c r="AB241" s="212"/>
      <c r="AC241" s="212"/>
      <c r="AD241" s="212"/>
      <c r="AE241" s="212"/>
      <c r="AF241" s="212"/>
      <c r="AG241" s="212" t="s">
        <v>297</v>
      </c>
      <c r="AH241" s="212"/>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2" x14ac:dyDescent="0.2">
      <c r="A242" s="219"/>
      <c r="B242" s="220"/>
      <c r="C242" s="261" t="s">
        <v>439</v>
      </c>
      <c r="D242" s="248"/>
      <c r="E242" s="249">
        <v>6</v>
      </c>
      <c r="F242" s="222"/>
      <c r="G242" s="222"/>
      <c r="H242" s="222"/>
      <c r="I242" s="222"/>
      <c r="J242" s="222"/>
      <c r="K242" s="222"/>
      <c r="L242" s="222"/>
      <c r="M242" s="222"/>
      <c r="N242" s="221"/>
      <c r="O242" s="221"/>
      <c r="P242" s="221"/>
      <c r="Q242" s="221"/>
      <c r="R242" s="222"/>
      <c r="S242" s="222"/>
      <c r="T242" s="222"/>
      <c r="U242" s="222"/>
      <c r="V242" s="222"/>
      <c r="W242" s="222"/>
      <c r="X242" s="222"/>
      <c r="Y242" s="222"/>
      <c r="Z242" s="212"/>
      <c r="AA242" s="212"/>
      <c r="AB242" s="212"/>
      <c r="AC242" s="212"/>
      <c r="AD242" s="212"/>
      <c r="AE242" s="212"/>
      <c r="AF242" s="212"/>
      <c r="AG242" s="212" t="s">
        <v>189</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53">
        <v>47</v>
      </c>
      <c r="B243" s="254" t="s">
        <v>440</v>
      </c>
      <c r="C243" s="264" t="s">
        <v>441</v>
      </c>
      <c r="D243" s="255" t="s">
        <v>266</v>
      </c>
      <c r="E243" s="256">
        <v>3</v>
      </c>
      <c r="F243" s="257"/>
      <c r="G243" s="258">
        <f>ROUND(E243*F243,2)</f>
        <v>0</v>
      </c>
      <c r="H243" s="257"/>
      <c r="I243" s="258">
        <f>ROUND(E243*H243,2)</f>
        <v>0</v>
      </c>
      <c r="J243" s="257"/>
      <c r="K243" s="258">
        <f>ROUND(E243*J243,2)</f>
        <v>0</v>
      </c>
      <c r="L243" s="258">
        <v>15</v>
      </c>
      <c r="M243" s="258">
        <f>G243*(1+L243/100)</f>
        <v>0</v>
      </c>
      <c r="N243" s="256">
        <v>1.5900000000000001E-3</v>
      </c>
      <c r="O243" s="256">
        <f>ROUND(E243*N243,2)</f>
        <v>0</v>
      </c>
      <c r="P243" s="256">
        <v>0</v>
      </c>
      <c r="Q243" s="256">
        <f>ROUND(E243*P243,2)</f>
        <v>0</v>
      </c>
      <c r="R243" s="258" t="s">
        <v>295</v>
      </c>
      <c r="S243" s="258" t="s">
        <v>143</v>
      </c>
      <c r="T243" s="259" t="s">
        <v>143</v>
      </c>
      <c r="U243" s="222">
        <v>0</v>
      </c>
      <c r="V243" s="222">
        <f>ROUND(E243*U243,2)</f>
        <v>0</v>
      </c>
      <c r="W243" s="222"/>
      <c r="X243" s="222" t="s">
        <v>296</v>
      </c>
      <c r="Y243" s="222" t="s">
        <v>146</v>
      </c>
      <c r="Z243" s="212"/>
      <c r="AA243" s="212"/>
      <c r="AB243" s="212"/>
      <c r="AC243" s="212"/>
      <c r="AD243" s="212"/>
      <c r="AE243" s="212"/>
      <c r="AF243" s="212"/>
      <c r="AG243" s="212" t="s">
        <v>297</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53">
        <v>48</v>
      </c>
      <c r="B244" s="254" t="s">
        <v>442</v>
      </c>
      <c r="C244" s="264" t="s">
        <v>443</v>
      </c>
      <c r="D244" s="255" t="s">
        <v>266</v>
      </c>
      <c r="E244" s="256">
        <v>3</v>
      </c>
      <c r="F244" s="257"/>
      <c r="G244" s="258">
        <f>ROUND(E244*F244,2)</f>
        <v>0</v>
      </c>
      <c r="H244" s="257"/>
      <c r="I244" s="258">
        <f>ROUND(E244*H244,2)</f>
        <v>0</v>
      </c>
      <c r="J244" s="257"/>
      <c r="K244" s="258">
        <f>ROUND(E244*J244,2)</f>
        <v>0</v>
      </c>
      <c r="L244" s="258">
        <v>15</v>
      </c>
      <c r="M244" s="258">
        <f>G244*(1+L244/100)</f>
        <v>0</v>
      </c>
      <c r="N244" s="256">
        <v>1.4999999999999999E-2</v>
      </c>
      <c r="O244" s="256">
        <f>ROUND(E244*N244,2)</f>
        <v>0.05</v>
      </c>
      <c r="P244" s="256">
        <v>0</v>
      </c>
      <c r="Q244" s="256">
        <f>ROUND(E244*P244,2)</f>
        <v>0</v>
      </c>
      <c r="R244" s="258" t="s">
        <v>295</v>
      </c>
      <c r="S244" s="258" t="s">
        <v>143</v>
      </c>
      <c r="T244" s="259" t="s">
        <v>143</v>
      </c>
      <c r="U244" s="222">
        <v>0</v>
      </c>
      <c r="V244" s="222">
        <f>ROUND(E244*U244,2)</f>
        <v>0</v>
      </c>
      <c r="W244" s="222"/>
      <c r="X244" s="222" t="s">
        <v>296</v>
      </c>
      <c r="Y244" s="222" t="s">
        <v>146</v>
      </c>
      <c r="Z244" s="212"/>
      <c r="AA244" s="212"/>
      <c r="AB244" s="212"/>
      <c r="AC244" s="212"/>
      <c r="AD244" s="212"/>
      <c r="AE244" s="212"/>
      <c r="AF244" s="212"/>
      <c r="AG244" s="212" t="s">
        <v>297</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53">
        <v>49</v>
      </c>
      <c r="B245" s="254" t="s">
        <v>444</v>
      </c>
      <c r="C245" s="264" t="s">
        <v>445</v>
      </c>
      <c r="D245" s="255" t="s">
        <v>266</v>
      </c>
      <c r="E245" s="256">
        <v>3</v>
      </c>
      <c r="F245" s="257"/>
      <c r="G245" s="258">
        <f>ROUND(E245*F245,2)</f>
        <v>0</v>
      </c>
      <c r="H245" s="257"/>
      <c r="I245" s="258">
        <f>ROUND(E245*H245,2)</f>
        <v>0</v>
      </c>
      <c r="J245" s="257"/>
      <c r="K245" s="258">
        <f>ROUND(E245*J245,2)</f>
        <v>0</v>
      </c>
      <c r="L245" s="258">
        <v>15</v>
      </c>
      <c r="M245" s="258">
        <f>G245*(1+L245/100)</f>
        <v>0</v>
      </c>
      <c r="N245" s="256">
        <v>1.4999999999999999E-2</v>
      </c>
      <c r="O245" s="256">
        <f>ROUND(E245*N245,2)</f>
        <v>0.05</v>
      </c>
      <c r="P245" s="256">
        <v>0</v>
      </c>
      <c r="Q245" s="256">
        <f>ROUND(E245*P245,2)</f>
        <v>0</v>
      </c>
      <c r="R245" s="258" t="s">
        <v>295</v>
      </c>
      <c r="S245" s="258" t="s">
        <v>143</v>
      </c>
      <c r="T245" s="259" t="s">
        <v>143</v>
      </c>
      <c r="U245" s="222">
        <v>0</v>
      </c>
      <c r="V245" s="222">
        <f>ROUND(E245*U245,2)</f>
        <v>0</v>
      </c>
      <c r="W245" s="222"/>
      <c r="X245" s="222" t="s">
        <v>296</v>
      </c>
      <c r="Y245" s="222" t="s">
        <v>146</v>
      </c>
      <c r="Z245" s="212"/>
      <c r="AA245" s="212"/>
      <c r="AB245" s="212"/>
      <c r="AC245" s="212"/>
      <c r="AD245" s="212"/>
      <c r="AE245" s="212"/>
      <c r="AF245" s="212"/>
      <c r="AG245" s="212" t="s">
        <v>297</v>
      </c>
      <c r="AH245" s="212"/>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x14ac:dyDescent="0.2">
      <c r="A246" s="224" t="s">
        <v>138</v>
      </c>
      <c r="B246" s="225" t="s">
        <v>89</v>
      </c>
      <c r="C246" s="241" t="s">
        <v>90</v>
      </c>
      <c r="D246" s="226"/>
      <c r="E246" s="227"/>
      <c r="F246" s="228"/>
      <c r="G246" s="228">
        <f>SUMIF(AG247:AG260,"&lt;&gt;NOR",G247:G260)</f>
        <v>0</v>
      </c>
      <c r="H246" s="228"/>
      <c r="I246" s="228">
        <f>SUM(I247:I260)</f>
        <v>0</v>
      </c>
      <c r="J246" s="228"/>
      <c r="K246" s="228">
        <f>SUM(K247:K260)</f>
        <v>0</v>
      </c>
      <c r="L246" s="228"/>
      <c r="M246" s="228">
        <f>SUM(M247:M260)</f>
        <v>0</v>
      </c>
      <c r="N246" s="227"/>
      <c r="O246" s="227">
        <f>SUM(O247:O260)</f>
        <v>1.91</v>
      </c>
      <c r="P246" s="227"/>
      <c r="Q246" s="227">
        <f>SUM(Q247:Q260)</f>
        <v>0</v>
      </c>
      <c r="R246" s="228"/>
      <c r="S246" s="228"/>
      <c r="T246" s="229"/>
      <c r="U246" s="223"/>
      <c r="V246" s="223">
        <f>SUM(V247:V260)</f>
        <v>10.92</v>
      </c>
      <c r="W246" s="223"/>
      <c r="X246" s="223"/>
      <c r="Y246" s="223"/>
      <c r="AG246" t="s">
        <v>139</v>
      </c>
    </row>
    <row r="247" spans="1:60" ht="22.5" outlineLevel="1" x14ac:dyDescent="0.2">
      <c r="A247" s="231">
        <v>50</v>
      </c>
      <c r="B247" s="232" t="s">
        <v>446</v>
      </c>
      <c r="C247" s="242" t="s">
        <v>447</v>
      </c>
      <c r="D247" s="233" t="s">
        <v>192</v>
      </c>
      <c r="E247" s="234">
        <v>6</v>
      </c>
      <c r="F247" s="235"/>
      <c r="G247" s="236">
        <f>ROUND(E247*F247,2)</f>
        <v>0</v>
      </c>
      <c r="H247" s="235"/>
      <c r="I247" s="236">
        <f>ROUND(E247*H247,2)</f>
        <v>0</v>
      </c>
      <c r="J247" s="235"/>
      <c r="K247" s="236">
        <f>ROUND(E247*J247,2)</f>
        <v>0</v>
      </c>
      <c r="L247" s="236">
        <v>15</v>
      </c>
      <c r="M247" s="236">
        <f>G247*(1+L247/100)</f>
        <v>0</v>
      </c>
      <c r="N247" s="234">
        <v>0.18806</v>
      </c>
      <c r="O247" s="234">
        <f>ROUND(E247*N247,2)</f>
        <v>1.1299999999999999</v>
      </c>
      <c r="P247" s="234">
        <v>0</v>
      </c>
      <c r="Q247" s="234">
        <f>ROUND(E247*P247,2)</f>
        <v>0</v>
      </c>
      <c r="R247" s="236" t="s">
        <v>193</v>
      </c>
      <c r="S247" s="236" t="s">
        <v>143</v>
      </c>
      <c r="T247" s="237" t="s">
        <v>143</v>
      </c>
      <c r="U247" s="222">
        <v>0.39</v>
      </c>
      <c r="V247" s="222">
        <f>ROUND(E247*U247,2)</f>
        <v>2.34</v>
      </c>
      <c r="W247" s="222"/>
      <c r="X247" s="222" t="s">
        <v>184</v>
      </c>
      <c r="Y247" s="222" t="s">
        <v>146</v>
      </c>
      <c r="Z247" s="212"/>
      <c r="AA247" s="212"/>
      <c r="AB247" s="212"/>
      <c r="AC247" s="212"/>
      <c r="AD247" s="212"/>
      <c r="AE247" s="212"/>
      <c r="AF247" s="212"/>
      <c r="AG247" s="212" t="s">
        <v>185</v>
      </c>
      <c r="AH247" s="212"/>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2" x14ac:dyDescent="0.2">
      <c r="A248" s="219"/>
      <c r="B248" s="220"/>
      <c r="C248" s="260" t="s">
        <v>448</v>
      </c>
      <c r="D248" s="252"/>
      <c r="E248" s="252"/>
      <c r="F248" s="252"/>
      <c r="G248" s="252"/>
      <c r="H248" s="222"/>
      <c r="I248" s="222"/>
      <c r="J248" s="222"/>
      <c r="K248" s="222"/>
      <c r="L248" s="222"/>
      <c r="M248" s="222"/>
      <c r="N248" s="221"/>
      <c r="O248" s="221"/>
      <c r="P248" s="221"/>
      <c r="Q248" s="221"/>
      <c r="R248" s="222"/>
      <c r="S248" s="222"/>
      <c r="T248" s="222"/>
      <c r="U248" s="222"/>
      <c r="V248" s="222"/>
      <c r="W248" s="222"/>
      <c r="X248" s="222"/>
      <c r="Y248" s="222"/>
      <c r="Z248" s="212"/>
      <c r="AA248" s="212"/>
      <c r="AB248" s="212"/>
      <c r="AC248" s="212"/>
      <c r="AD248" s="212"/>
      <c r="AE248" s="212"/>
      <c r="AF248" s="212"/>
      <c r="AG248" s="212" t="s">
        <v>187</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2" x14ac:dyDescent="0.2">
      <c r="A249" s="219"/>
      <c r="B249" s="220"/>
      <c r="C249" s="261" t="s">
        <v>449</v>
      </c>
      <c r="D249" s="248"/>
      <c r="E249" s="249">
        <v>6</v>
      </c>
      <c r="F249" s="222"/>
      <c r="G249" s="222"/>
      <c r="H249" s="222"/>
      <c r="I249" s="222"/>
      <c r="J249" s="222"/>
      <c r="K249" s="222"/>
      <c r="L249" s="222"/>
      <c r="M249" s="222"/>
      <c r="N249" s="221"/>
      <c r="O249" s="221"/>
      <c r="P249" s="221"/>
      <c r="Q249" s="221"/>
      <c r="R249" s="222"/>
      <c r="S249" s="222"/>
      <c r="T249" s="222"/>
      <c r="U249" s="222"/>
      <c r="V249" s="222"/>
      <c r="W249" s="222"/>
      <c r="X249" s="222"/>
      <c r="Y249" s="222"/>
      <c r="Z249" s="212"/>
      <c r="AA249" s="212"/>
      <c r="AB249" s="212"/>
      <c r="AC249" s="212"/>
      <c r="AD249" s="212"/>
      <c r="AE249" s="212"/>
      <c r="AF249" s="212"/>
      <c r="AG249" s="212" t="s">
        <v>189</v>
      </c>
      <c r="AH249" s="212">
        <v>5</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ht="22.5" outlineLevel="1" x14ac:dyDescent="0.2">
      <c r="A250" s="231">
        <v>51</v>
      </c>
      <c r="B250" s="232" t="s">
        <v>450</v>
      </c>
      <c r="C250" s="242" t="s">
        <v>451</v>
      </c>
      <c r="D250" s="233" t="s">
        <v>192</v>
      </c>
      <c r="E250" s="234">
        <v>6</v>
      </c>
      <c r="F250" s="235"/>
      <c r="G250" s="236">
        <f>ROUND(E250*F250,2)</f>
        <v>0</v>
      </c>
      <c r="H250" s="235"/>
      <c r="I250" s="236">
        <f>ROUND(E250*H250,2)</f>
        <v>0</v>
      </c>
      <c r="J250" s="235"/>
      <c r="K250" s="236">
        <f>ROUND(E250*J250,2)</f>
        <v>0</v>
      </c>
      <c r="L250" s="236">
        <v>15</v>
      </c>
      <c r="M250" s="236">
        <f>G250*(1+L250/100)</f>
        <v>0</v>
      </c>
      <c r="N250" s="234">
        <v>0.13</v>
      </c>
      <c r="O250" s="234">
        <f>ROUND(E250*N250,2)</f>
        <v>0.78</v>
      </c>
      <c r="P250" s="234">
        <v>0</v>
      </c>
      <c r="Q250" s="234">
        <f>ROUND(E250*P250,2)</f>
        <v>0</v>
      </c>
      <c r="R250" s="236" t="s">
        <v>193</v>
      </c>
      <c r="S250" s="236" t="s">
        <v>143</v>
      </c>
      <c r="T250" s="237" t="s">
        <v>143</v>
      </c>
      <c r="U250" s="222">
        <v>0.28999999999999998</v>
      </c>
      <c r="V250" s="222">
        <f>ROUND(E250*U250,2)</f>
        <v>1.74</v>
      </c>
      <c r="W250" s="222"/>
      <c r="X250" s="222" t="s">
        <v>184</v>
      </c>
      <c r="Y250" s="222" t="s">
        <v>146</v>
      </c>
      <c r="Z250" s="212"/>
      <c r="AA250" s="212"/>
      <c r="AB250" s="212"/>
      <c r="AC250" s="212"/>
      <c r="AD250" s="212"/>
      <c r="AE250" s="212"/>
      <c r="AF250" s="212"/>
      <c r="AG250" s="212" t="s">
        <v>185</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2" x14ac:dyDescent="0.2">
      <c r="A251" s="219"/>
      <c r="B251" s="220"/>
      <c r="C251" s="260" t="s">
        <v>452</v>
      </c>
      <c r="D251" s="252"/>
      <c r="E251" s="252"/>
      <c r="F251" s="252"/>
      <c r="G251" s="252"/>
      <c r="H251" s="222"/>
      <c r="I251" s="222"/>
      <c r="J251" s="222"/>
      <c r="K251" s="222"/>
      <c r="L251" s="222"/>
      <c r="M251" s="222"/>
      <c r="N251" s="221"/>
      <c r="O251" s="221"/>
      <c r="P251" s="221"/>
      <c r="Q251" s="221"/>
      <c r="R251" s="222"/>
      <c r="S251" s="222"/>
      <c r="T251" s="222"/>
      <c r="U251" s="222"/>
      <c r="V251" s="222"/>
      <c r="W251" s="222"/>
      <c r="X251" s="222"/>
      <c r="Y251" s="222"/>
      <c r="Z251" s="212"/>
      <c r="AA251" s="212"/>
      <c r="AB251" s="212"/>
      <c r="AC251" s="212"/>
      <c r="AD251" s="212"/>
      <c r="AE251" s="212"/>
      <c r="AF251" s="212"/>
      <c r="AG251" s="212" t="s">
        <v>187</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2" x14ac:dyDescent="0.2">
      <c r="A252" s="219"/>
      <c r="B252" s="220"/>
      <c r="C252" s="261" t="s">
        <v>453</v>
      </c>
      <c r="D252" s="248"/>
      <c r="E252" s="249">
        <v>6</v>
      </c>
      <c r="F252" s="222"/>
      <c r="G252" s="222"/>
      <c r="H252" s="222"/>
      <c r="I252" s="222"/>
      <c r="J252" s="222"/>
      <c r="K252" s="222"/>
      <c r="L252" s="222"/>
      <c r="M252" s="222"/>
      <c r="N252" s="221"/>
      <c r="O252" s="221"/>
      <c r="P252" s="221"/>
      <c r="Q252" s="221"/>
      <c r="R252" s="222"/>
      <c r="S252" s="222"/>
      <c r="T252" s="222"/>
      <c r="U252" s="222"/>
      <c r="V252" s="222"/>
      <c r="W252" s="222"/>
      <c r="X252" s="222"/>
      <c r="Y252" s="222"/>
      <c r="Z252" s="212"/>
      <c r="AA252" s="212"/>
      <c r="AB252" s="212"/>
      <c r="AC252" s="212"/>
      <c r="AD252" s="212"/>
      <c r="AE252" s="212"/>
      <c r="AF252" s="212"/>
      <c r="AG252" s="212" t="s">
        <v>189</v>
      </c>
      <c r="AH252" s="212">
        <v>5</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ht="22.5" outlineLevel="1" x14ac:dyDescent="0.2">
      <c r="A253" s="231">
        <v>52</v>
      </c>
      <c r="B253" s="232" t="s">
        <v>454</v>
      </c>
      <c r="C253" s="242" t="s">
        <v>455</v>
      </c>
      <c r="D253" s="233" t="s">
        <v>192</v>
      </c>
      <c r="E253" s="234">
        <v>12</v>
      </c>
      <c r="F253" s="235"/>
      <c r="G253" s="236">
        <f>ROUND(E253*F253,2)</f>
        <v>0</v>
      </c>
      <c r="H253" s="235"/>
      <c r="I253" s="236">
        <f>ROUND(E253*H253,2)</f>
        <v>0</v>
      </c>
      <c r="J253" s="235"/>
      <c r="K253" s="236">
        <f>ROUND(E253*J253,2)</f>
        <v>0</v>
      </c>
      <c r="L253" s="236">
        <v>15</v>
      </c>
      <c r="M253" s="236">
        <f>G253*(1+L253/100)</f>
        <v>0</v>
      </c>
      <c r="N253" s="234">
        <v>0</v>
      </c>
      <c r="O253" s="234">
        <f>ROUND(E253*N253,2)</f>
        <v>0</v>
      </c>
      <c r="P253" s="234">
        <v>0</v>
      </c>
      <c r="Q253" s="234">
        <f>ROUND(E253*P253,2)</f>
        <v>0</v>
      </c>
      <c r="R253" s="236" t="s">
        <v>193</v>
      </c>
      <c r="S253" s="236" t="s">
        <v>143</v>
      </c>
      <c r="T253" s="237" t="s">
        <v>143</v>
      </c>
      <c r="U253" s="222">
        <v>0.09</v>
      </c>
      <c r="V253" s="222">
        <f>ROUND(E253*U253,2)</f>
        <v>1.08</v>
      </c>
      <c r="W253" s="222"/>
      <c r="X253" s="222" t="s">
        <v>184</v>
      </c>
      <c r="Y253" s="222" t="s">
        <v>146</v>
      </c>
      <c r="Z253" s="212"/>
      <c r="AA253" s="212"/>
      <c r="AB253" s="212"/>
      <c r="AC253" s="212"/>
      <c r="AD253" s="212"/>
      <c r="AE253" s="212"/>
      <c r="AF253" s="212"/>
      <c r="AG253" s="212" t="s">
        <v>185</v>
      </c>
      <c r="AH253" s="212"/>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ht="22.5" outlineLevel="2" x14ac:dyDescent="0.2">
      <c r="A254" s="219"/>
      <c r="B254" s="220"/>
      <c r="C254" s="260" t="s">
        <v>456</v>
      </c>
      <c r="D254" s="252"/>
      <c r="E254" s="252"/>
      <c r="F254" s="252"/>
      <c r="G254" s="252"/>
      <c r="H254" s="222"/>
      <c r="I254" s="222"/>
      <c r="J254" s="222"/>
      <c r="K254" s="222"/>
      <c r="L254" s="222"/>
      <c r="M254" s="222"/>
      <c r="N254" s="221"/>
      <c r="O254" s="221"/>
      <c r="P254" s="221"/>
      <c r="Q254" s="221"/>
      <c r="R254" s="222"/>
      <c r="S254" s="222"/>
      <c r="T254" s="222"/>
      <c r="U254" s="222"/>
      <c r="V254" s="222"/>
      <c r="W254" s="222"/>
      <c r="X254" s="222"/>
      <c r="Y254" s="222"/>
      <c r="Z254" s="212"/>
      <c r="AA254" s="212"/>
      <c r="AB254" s="212"/>
      <c r="AC254" s="212"/>
      <c r="AD254" s="212"/>
      <c r="AE254" s="212"/>
      <c r="AF254" s="212"/>
      <c r="AG254" s="212" t="s">
        <v>187</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39" t="str">
        <f>C254</f>
        <v>krajníků, desek nebo panelů od spojovacího materiálu s odklizením a uložením očištěných hmot a spojovacího materiálu na skládku na vzdálenost do 10 m</v>
      </c>
      <c r="BB254" s="212"/>
      <c r="BC254" s="212"/>
      <c r="BD254" s="212"/>
      <c r="BE254" s="212"/>
      <c r="BF254" s="212"/>
      <c r="BG254" s="212"/>
      <c r="BH254" s="212"/>
    </row>
    <row r="255" spans="1:60" outlineLevel="2" x14ac:dyDescent="0.2">
      <c r="A255" s="219"/>
      <c r="B255" s="220"/>
      <c r="C255" s="261" t="s">
        <v>449</v>
      </c>
      <c r="D255" s="248"/>
      <c r="E255" s="249">
        <v>6</v>
      </c>
      <c r="F255" s="222"/>
      <c r="G255" s="222"/>
      <c r="H255" s="222"/>
      <c r="I255" s="222"/>
      <c r="J255" s="222"/>
      <c r="K255" s="222"/>
      <c r="L255" s="222"/>
      <c r="M255" s="222"/>
      <c r="N255" s="221"/>
      <c r="O255" s="221"/>
      <c r="P255" s="221"/>
      <c r="Q255" s="221"/>
      <c r="R255" s="222"/>
      <c r="S255" s="222"/>
      <c r="T255" s="222"/>
      <c r="U255" s="222"/>
      <c r="V255" s="222"/>
      <c r="W255" s="222"/>
      <c r="X255" s="222"/>
      <c r="Y255" s="222"/>
      <c r="Z255" s="212"/>
      <c r="AA255" s="212"/>
      <c r="AB255" s="212"/>
      <c r="AC255" s="212"/>
      <c r="AD255" s="212"/>
      <c r="AE255" s="212"/>
      <c r="AF255" s="212"/>
      <c r="AG255" s="212" t="s">
        <v>189</v>
      </c>
      <c r="AH255" s="212">
        <v>5</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3" x14ac:dyDescent="0.2">
      <c r="A256" s="219"/>
      <c r="B256" s="220"/>
      <c r="C256" s="261" t="s">
        <v>453</v>
      </c>
      <c r="D256" s="248"/>
      <c r="E256" s="249">
        <v>6</v>
      </c>
      <c r="F256" s="222"/>
      <c r="G256" s="222"/>
      <c r="H256" s="222"/>
      <c r="I256" s="222"/>
      <c r="J256" s="222"/>
      <c r="K256" s="222"/>
      <c r="L256" s="222"/>
      <c r="M256" s="222"/>
      <c r="N256" s="221"/>
      <c r="O256" s="221"/>
      <c r="P256" s="221"/>
      <c r="Q256" s="221"/>
      <c r="R256" s="222"/>
      <c r="S256" s="222"/>
      <c r="T256" s="222"/>
      <c r="U256" s="222"/>
      <c r="V256" s="222"/>
      <c r="W256" s="222"/>
      <c r="X256" s="222"/>
      <c r="Y256" s="222"/>
      <c r="Z256" s="212"/>
      <c r="AA256" s="212"/>
      <c r="AB256" s="212"/>
      <c r="AC256" s="212"/>
      <c r="AD256" s="212"/>
      <c r="AE256" s="212"/>
      <c r="AF256" s="212"/>
      <c r="AG256" s="212" t="s">
        <v>189</v>
      </c>
      <c r="AH256" s="212">
        <v>5</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ht="22.5" outlineLevel="1" x14ac:dyDescent="0.2">
      <c r="A257" s="231">
        <v>53</v>
      </c>
      <c r="B257" s="232" t="s">
        <v>457</v>
      </c>
      <c r="C257" s="242" t="s">
        <v>458</v>
      </c>
      <c r="D257" s="233" t="s">
        <v>198</v>
      </c>
      <c r="E257" s="234">
        <v>48</v>
      </c>
      <c r="F257" s="235"/>
      <c r="G257" s="236">
        <f>ROUND(E257*F257,2)</f>
        <v>0</v>
      </c>
      <c r="H257" s="235"/>
      <c r="I257" s="236">
        <f>ROUND(E257*H257,2)</f>
        <v>0</v>
      </c>
      <c r="J257" s="235"/>
      <c r="K257" s="236">
        <f>ROUND(E257*J257,2)</f>
        <v>0</v>
      </c>
      <c r="L257" s="236">
        <v>15</v>
      </c>
      <c r="M257" s="236">
        <f>G257*(1+L257/100)</f>
        <v>0</v>
      </c>
      <c r="N257" s="234">
        <v>0</v>
      </c>
      <c r="O257" s="234">
        <f>ROUND(E257*N257,2)</f>
        <v>0</v>
      </c>
      <c r="P257" s="234">
        <v>0</v>
      </c>
      <c r="Q257" s="234">
        <f>ROUND(E257*P257,2)</f>
        <v>0</v>
      </c>
      <c r="R257" s="236" t="s">
        <v>193</v>
      </c>
      <c r="S257" s="236" t="s">
        <v>143</v>
      </c>
      <c r="T257" s="237" t="s">
        <v>143</v>
      </c>
      <c r="U257" s="222">
        <v>0.12</v>
      </c>
      <c r="V257" s="222">
        <f>ROUND(E257*U257,2)</f>
        <v>5.76</v>
      </c>
      <c r="W257" s="222"/>
      <c r="X257" s="222" t="s">
        <v>184</v>
      </c>
      <c r="Y257" s="222" t="s">
        <v>146</v>
      </c>
      <c r="Z257" s="212"/>
      <c r="AA257" s="212"/>
      <c r="AB257" s="212"/>
      <c r="AC257" s="212"/>
      <c r="AD257" s="212"/>
      <c r="AE257" s="212"/>
      <c r="AF257" s="212"/>
      <c r="AG257" s="212" t="s">
        <v>185</v>
      </c>
      <c r="AH257" s="212"/>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ht="22.5" outlineLevel="2" x14ac:dyDescent="0.2">
      <c r="A258" s="219"/>
      <c r="B258" s="220"/>
      <c r="C258" s="260" t="s">
        <v>456</v>
      </c>
      <c r="D258" s="252"/>
      <c r="E258" s="252"/>
      <c r="F258" s="252"/>
      <c r="G258" s="252"/>
      <c r="H258" s="222"/>
      <c r="I258" s="222"/>
      <c r="J258" s="222"/>
      <c r="K258" s="222"/>
      <c r="L258" s="222"/>
      <c r="M258" s="222"/>
      <c r="N258" s="221"/>
      <c r="O258" s="221"/>
      <c r="P258" s="221"/>
      <c r="Q258" s="221"/>
      <c r="R258" s="222"/>
      <c r="S258" s="222"/>
      <c r="T258" s="222"/>
      <c r="U258" s="222"/>
      <c r="V258" s="222"/>
      <c r="W258" s="222"/>
      <c r="X258" s="222"/>
      <c r="Y258" s="222"/>
      <c r="Z258" s="212"/>
      <c r="AA258" s="212"/>
      <c r="AB258" s="212"/>
      <c r="AC258" s="212"/>
      <c r="AD258" s="212"/>
      <c r="AE258" s="212"/>
      <c r="AF258" s="212"/>
      <c r="AG258" s="212" t="s">
        <v>187</v>
      </c>
      <c r="AH258" s="212"/>
      <c r="AI258" s="212"/>
      <c r="AJ258" s="212"/>
      <c r="AK258" s="212"/>
      <c r="AL258" s="212"/>
      <c r="AM258" s="212"/>
      <c r="AN258" s="212"/>
      <c r="AO258" s="212"/>
      <c r="AP258" s="212"/>
      <c r="AQ258" s="212"/>
      <c r="AR258" s="212"/>
      <c r="AS258" s="212"/>
      <c r="AT258" s="212"/>
      <c r="AU258" s="212"/>
      <c r="AV258" s="212"/>
      <c r="AW258" s="212"/>
      <c r="AX258" s="212"/>
      <c r="AY258" s="212"/>
      <c r="AZ258" s="212"/>
      <c r="BA258" s="239" t="str">
        <f>C258</f>
        <v>krajníků, desek nebo panelů od spojovacího materiálu s odklizením a uložením očištěných hmot a spojovacího materiálu na skládku na vzdálenost do 10 m</v>
      </c>
      <c r="BB258" s="212"/>
      <c r="BC258" s="212"/>
      <c r="BD258" s="212"/>
      <c r="BE258" s="212"/>
      <c r="BF258" s="212"/>
      <c r="BG258" s="212"/>
      <c r="BH258" s="212"/>
    </row>
    <row r="259" spans="1:60" outlineLevel="2" x14ac:dyDescent="0.2">
      <c r="A259" s="219"/>
      <c r="B259" s="220"/>
      <c r="C259" s="261" t="s">
        <v>459</v>
      </c>
      <c r="D259" s="248"/>
      <c r="E259" s="249">
        <v>45</v>
      </c>
      <c r="F259" s="222"/>
      <c r="G259" s="222"/>
      <c r="H259" s="222"/>
      <c r="I259" s="222"/>
      <c r="J259" s="222"/>
      <c r="K259" s="222"/>
      <c r="L259" s="222"/>
      <c r="M259" s="222"/>
      <c r="N259" s="221"/>
      <c r="O259" s="221"/>
      <c r="P259" s="221"/>
      <c r="Q259" s="221"/>
      <c r="R259" s="222"/>
      <c r="S259" s="222"/>
      <c r="T259" s="222"/>
      <c r="U259" s="222"/>
      <c r="V259" s="222"/>
      <c r="W259" s="222"/>
      <c r="X259" s="222"/>
      <c r="Y259" s="222"/>
      <c r="Z259" s="212"/>
      <c r="AA259" s="212"/>
      <c r="AB259" s="212"/>
      <c r="AC259" s="212"/>
      <c r="AD259" s="212"/>
      <c r="AE259" s="212"/>
      <c r="AF259" s="212"/>
      <c r="AG259" s="212" t="s">
        <v>189</v>
      </c>
      <c r="AH259" s="212">
        <v>5</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3" x14ac:dyDescent="0.2">
      <c r="A260" s="219"/>
      <c r="B260" s="220"/>
      <c r="C260" s="261" t="s">
        <v>377</v>
      </c>
      <c r="D260" s="248"/>
      <c r="E260" s="249">
        <v>3</v>
      </c>
      <c r="F260" s="222"/>
      <c r="G260" s="222"/>
      <c r="H260" s="222"/>
      <c r="I260" s="222"/>
      <c r="J260" s="222"/>
      <c r="K260" s="222"/>
      <c r="L260" s="222"/>
      <c r="M260" s="222"/>
      <c r="N260" s="221"/>
      <c r="O260" s="221"/>
      <c r="P260" s="221"/>
      <c r="Q260" s="221"/>
      <c r="R260" s="222"/>
      <c r="S260" s="222"/>
      <c r="T260" s="222"/>
      <c r="U260" s="222"/>
      <c r="V260" s="222"/>
      <c r="W260" s="222"/>
      <c r="X260" s="222"/>
      <c r="Y260" s="222"/>
      <c r="Z260" s="212"/>
      <c r="AA260" s="212"/>
      <c r="AB260" s="212"/>
      <c r="AC260" s="212"/>
      <c r="AD260" s="212"/>
      <c r="AE260" s="212"/>
      <c r="AF260" s="212"/>
      <c r="AG260" s="212" t="s">
        <v>189</v>
      </c>
      <c r="AH260" s="212">
        <v>5</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x14ac:dyDescent="0.2">
      <c r="A261" s="224" t="s">
        <v>138</v>
      </c>
      <c r="B261" s="225" t="s">
        <v>91</v>
      </c>
      <c r="C261" s="241" t="s">
        <v>92</v>
      </c>
      <c r="D261" s="226"/>
      <c r="E261" s="227"/>
      <c r="F261" s="228"/>
      <c r="G261" s="228">
        <f>SUMIF(AG262:AG264,"&lt;&gt;NOR",G262:G264)</f>
        <v>0</v>
      </c>
      <c r="H261" s="228"/>
      <c r="I261" s="228">
        <f>SUM(I262:I264)</f>
        <v>0</v>
      </c>
      <c r="J261" s="228"/>
      <c r="K261" s="228">
        <f>SUM(K262:K264)</f>
        <v>0</v>
      </c>
      <c r="L261" s="228"/>
      <c r="M261" s="228">
        <f>SUM(M262:M264)</f>
        <v>0</v>
      </c>
      <c r="N261" s="227"/>
      <c r="O261" s="227">
        <f>SUM(O262:O264)</f>
        <v>4.6399999999999997</v>
      </c>
      <c r="P261" s="227"/>
      <c r="Q261" s="227">
        <f>SUM(Q262:Q264)</f>
        <v>0</v>
      </c>
      <c r="R261" s="228"/>
      <c r="S261" s="228"/>
      <c r="T261" s="229"/>
      <c r="U261" s="223"/>
      <c r="V261" s="223">
        <f>SUM(V262:V264)</f>
        <v>9.84</v>
      </c>
      <c r="W261" s="223"/>
      <c r="X261" s="223"/>
      <c r="Y261" s="223"/>
      <c r="AG261" t="s">
        <v>139</v>
      </c>
    </row>
    <row r="262" spans="1:60" outlineLevel="1" x14ac:dyDescent="0.2">
      <c r="A262" s="253">
        <v>54</v>
      </c>
      <c r="B262" s="254" t="s">
        <v>460</v>
      </c>
      <c r="C262" s="264" t="s">
        <v>461</v>
      </c>
      <c r="D262" s="255" t="s">
        <v>276</v>
      </c>
      <c r="E262" s="256">
        <v>1</v>
      </c>
      <c r="F262" s="257"/>
      <c r="G262" s="258">
        <f>ROUND(E262*F262,2)</f>
        <v>0</v>
      </c>
      <c r="H262" s="257"/>
      <c r="I262" s="258">
        <f>ROUND(E262*H262,2)</f>
        <v>0</v>
      </c>
      <c r="J262" s="257"/>
      <c r="K262" s="258">
        <f>ROUND(E262*J262,2)</f>
        <v>0</v>
      </c>
      <c r="L262" s="258">
        <v>15</v>
      </c>
      <c r="M262" s="258">
        <f>G262*(1+L262/100)</f>
        <v>0</v>
      </c>
      <c r="N262" s="256">
        <v>0</v>
      </c>
      <c r="O262" s="256">
        <f>ROUND(E262*N262,2)</f>
        <v>0</v>
      </c>
      <c r="P262" s="256">
        <v>0</v>
      </c>
      <c r="Q262" s="256">
        <f>ROUND(E262*P262,2)</f>
        <v>0</v>
      </c>
      <c r="R262" s="258"/>
      <c r="S262" s="258" t="s">
        <v>277</v>
      </c>
      <c r="T262" s="259" t="s">
        <v>144</v>
      </c>
      <c r="U262" s="222">
        <v>0</v>
      </c>
      <c r="V262" s="222">
        <f>ROUND(E262*U262,2)</f>
        <v>0</v>
      </c>
      <c r="W262" s="222"/>
      <c r="X262" s="222" t="s">
        <v>184</v>
      </c>
      <c r="Y262" s="222" t="s">
        <v>146</v>
      </c>
      <c r="Z262" s="212"/>
      <c r="AA262" s="212"/>
      <c r="AB262" s="212"/>
      <c r="AC262" s="212"/>
      <c r="AD262" s="212"/>
      <c r="AE262" s="212"/>
      <c r="AF262" s="212"/>
      <c r="AG262" s="212" t="s">
        <v>185</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31">
        <v>55</v>
      </c>
      <c r="B263" s="232" t="s">
        <v>462</v>
      </c>
      <c r="C263" s="242" t="s">
        <v>463</v>
      </c>
      <c r="D263" s="233" t="s">
        <v>464</v>
      </c>
      <c r="E263" s="234">
        <v>82</v>
      </c>
      <c r="F263" s="235"/>
      <c r="G263" s="236">
        <f>ROUND(E263*F263,2)</f>
        <v>0</v>
      </c>
      <c r="H263" s="235"/>
      <c r="I263" s="236">
        <f>ROUND(E263*H263,2)</f>
        <v>0</v>
      </c>
      <c r="J263" s="235"/>
      <c r="K263" s="236">
        <f>ROUND(E263*J263,2)</f>
        <v>0</v>
      </c>
      <c r="L263" s="236">
        <v>15</v>
      </c>
      <c r="M263" s="236">
        <f>G263*(1+L263/100)</f>
        <v>0</v>
      </c>
      <c r="N263" s="234">
        <v>5.6610000000000001E-2</v>
      </c>
      <c r="O263" s="234">
        <f>ROUND(E263*N263,2)</f>
        <v>4.6399999999999997</v>
      </c>
      <c r="P263" s="234">
        <v>0</v>
      </c>
      <c r="Q263" s="234">
        <f>ROUND(E263*P263,2)</f>
        <v>0</v>
      </c>
      <c r="R263" s="236"/>
      <c r="S263" s="236" t="s">
        <v>277</v>
      </c>
      <c r="T263" s="237" t="s">
        <v>144</v>
      </c>
      <c r="U263" s="222">
        <v>0.12</v>
      </c>
      <c r="V263" s="222">
        <f>ROUND(E263*U263,2)</f>
        <v>9.84</v>
      </c>
      <c r="W263" s="222"/>
      <c r="X263" s="222" t="s">
        <v>184</v>
      </c>
      <c r="Y263" s="222" t="s">
        <v>146</v>
      </c>
      <c r="Z263" s="212"/>
      <c r="AA263" s="212"/>
      <c r="AB263" s="212"/>
      <c r="AC263" s="212"/>
      <c r="AD263" s="212"/>
      <c r="AE263" s="212"/>
      <c r="AF263" s="212"/>
      <c r="AG263" s="212" t="s">
        <v>185</v>
      </c>
      <c r="AH263" s="212"/>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ht="56.25" outlineLevel="2" x14ac:dyDescent="0.2">
      <c r="A264" s="219"/>
      <c r="B264" s="220"/>
      <c r="C264" s="243" t="s">
        <v>465</v>
      </c>
      <c r="D264" s="238"/>
      <c r="E264" s="238"/>
      <c r="F264" s="238"/>
      <c r="G264" s="238"/>
      <c r="H264" s="222"/>
      <c r="I264" s="222"/>
      <c r="J264" s="222"/>
      <c r="K264" s="222"/>
      <c r="L264" s="222"/>
      <c r="M264" s="222"/>
      <c r="N264" s="221"/>
      <c r="O264" s="221"/>
      <c r="P264" s="221"/>
      <c r="Q264" s="221"/>
      <c r="R264" s="222"/>
      <c r="S264" s="222"/>
      <c r="T264" s="222"/>
      <c r="U264" s="222"/>
      <c r="V264" s="222"/>
      <c r="W264" s="222"/>
      <c r="X264" s="222"/>
      <c r="Y264" s="222"/>
      <c r="Z264" s="212"/>
      <c r="AA264" s="212"/>
      <c r="AB264" s="212"/>
      <c r="AC264" s="212"/>
      <c r="AD264" s="212"/>
      <c r="AE264" s="212"/>
      <c r="AF264" s="212"/>
      <c r="AG264" s="212" t="s">
        <v>148</v>
      </c>
      <c r="AH264" s="212"/>
      <c r="AI264" s="212"/>
      <c r="AJ264" s="212"/>
      <c r="AK264" s="212"/>
      <c r="AL264" s="212"/>
      <c r="AM264" s="212"/>
      <c r="AN264" s="212"/>
      <c r="AO264" s="212"/>
      <c r="AP264" s="212"/>
      <c r="AQ264" s="212"/>
      <c r="AR264" s="212"/>
      <c r="AS264" s="212"/>
      <c r="AT264" s="212"/>
      <c r="AU264" s="212"/>
      <c r="AV264" s="212"/>
      <c r="AW264" s="212"/>
      <c r="AX264" s="212"/>
      <c r="AY264" s="212"/>
      <c r="AZ264" s="212"/>
      <c r="BA264" s="239" t="str">
        <f>C264</f>
        <v>Stávající jednotná kanalizační přípojka (ukončena na parc.č.1669/1 u BD č.p. 41) bude zrušena dle pokynů Brněnských vodáren a kanalizací, a.s. Zrušení přípojky proveďte zabetonováním na stoce a zbylé roury zaplňte popílkocementovou směsí.Tento úkon bude proveden, až po zjištění skutečnosti, že ve stávající kanalizační přípojce, neprotéká ŽÁDNÁ odpadní voda! Jelikož podmínky stávajícího stavu kanalizace nejsou proveditelné ani kamerovou zkouškou, či osobní prohlídkou, nelze tedy zabetonovat stávající kanalizační přípojku dříve, než bude důkladně provedena kontrola odtoků.</v>
      </c>
      <c r="BB264" s="212"/>
      <c r="BC264" s="212"/>
      <c r="BD264" s="212"/>
      <c r="BE264" s="212"/>
      <c r="BF264" s="212"/>
      <c r="BG264" s="212"/>
      <c r="BH264" s="212"/>
    </row>
    <row r="265" spans="1:60" x14ac:dyDescent="0.2">
      <c r="A265" s="224" t="s">
        <v>138</v>
      </c>
      <c r="B265" s="225" t="s">
        <v>93</v>
      </c>
      <c r="C265" s="241" t="s">
        <v>94</v>
      </c>
      <c r="D265" s="226"/>
      <c r="E265" s="227"/>
      <c r="F265" s="228"/>
      <c r="G265" s="228">
        <f>SUMIF(AG266:AG283,"&lt;&gt;NOR",G266:G283)</f>
        <v>0</v>
      </c>
      <c r="H265" s="228"/>
      <c r="I265" s="228">
        <f>SUM(I266:I283)</f>
        <v>0</v>
      </c>
      <c r="J265" s="228"/>
      <c r="K265" s="228">
        <f>SUM(K266:K283)</f>
        <v>0</v>
      </c>
      <c r="L265" s="228"/>
      <c r="M265" s="228">
        <f>SUM(M266:M283)</f>
        <v>0</v>
      </c>
      <c r="N265" s="227"/>
      <c r="O265" s="227">
        <f>SUM(O266:O283)</f>
        <v>0</v>
      </c>
      <c r="P265" s="227"/>
      <c r="Q265" s="227">
        <f>SUM(Q266:Q283)</f>
        <v>1.81</v>
      </c>
      <c r="R265" s="228"/>
      <c r="S265" s="228"/>
      <c r="T265" s="229"/>
      <c r="U265" s="223"/>
      <c r="V265" s="223">
        <f>SUM(V266:V283)</f>
        <v>190.4</v>
      </c>
      <c r="W265" s="223"/>
      <c r="X265" s="223"/>
      <c r="Y265" s="223"/>
      <c r="AG265" t="s">
        <v>139</v>
      </c>
    </row>
    <row r="266" spans="1:60" outlineLevel="1" x14ac:dyDescent="0.2">
      <c r="A266" s="231">
        <v>56</v>
      </c>
      <c r="B266" s="232" t="s">
        <v>466</v>
      </c>
      <c r="C266" s="242" t="s">
        <v>467</v>
      </c>
      <c r="D266" s="233" t="s">
        <v>266</v>
      </c>
      <c r="E266" s="234">
        <v>32</v>
      </c>
      <c r="F266" s="235"/>
      <c r="G266" s="236">
        <f>ROUND(E266*F266,2)</f>
        <v>0</v>
      </c>
      <c r="H266" s="235"/>
      <c r="I266" s="236">
        <f>ROUND(E266*H266,2)</f>
        <v>0</v>
      </c>
      <c r="J266" s="235"/>
      <c r="K266" s="236">
        <f>ROUND(E266*J266,2)</f>
        <v>0</v>
      </c>
      <c r="L266" s="236">
        <v>15</v>
      </c>
      <c r="M266" s="236">
        <f>G266*(1+L266/100)</f>
        <v>0</v>
      </c>
      <c r="N266" s="234">
        <v>0</v>
      </c>
      <c r="O266" s="234">
        <f>ROUND(E266*N266,2)</f>
        <v>0</v>
      </c>
      <c r="P266" s="234">
        <v>5.6520000000000001E-2</v>
      </c>
      <c r="Q266" s="234">
        <f>ROUND(E266*P266,2)</f>
        <v>1.81</v>
      </c>
      <c r="R266" s="236"/>
      <c r="S266" s="236" t="s">
        <v>277</v>
      </c>
      <c r="T266" s="237" t="s">
        <v>144</v>
      </c>
      <c r="U266" s="222">
        <v>5.5</v>
      </c>
      <c r="V266" s="222">
        <f>ROUND(E266*U266,2)</f>
        <v>176</v>
      </c>
      <c r="W266" s="222"/>
      <c r="X266" s="222" t="s">
        <v>184</v>
      </c>
      <c r="Y266" s="222" t="s">
        <v>146</v>
      </c>
      <c r="Z266" s="212"/>
      <c r="AA266" s="212"/>
      <c r="AB266" s="212"/>
      <c r="AC266" s="212"/>
      <c r="AD266" s="212"/>
      <c r="AE266" s="212"/>
      <c r="AF266" s="212"/>
      <c r="AG266" s="212" t="s">
        <v>185</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2" x14ac:dyDescent="0.2">
      <c r="A267" s="219"/>
      <c r="B267" s="220"/>
      <c r="C267" s="243" t="s">
        <v>468</v>
      </c>
      <c r="D267" s="238"/>
      <c r="E267" s="238"/>
      <c r="F267" s="238"/>
      <c r="G267" s="238"/>
      <c r="H267" s="222"/>
      <c r="I267" s="222"/>
      <c r="J267" s="222"/>
      <c r="K267" s="222"/>
      <c r="L267" s="222"/>
      <c r="M267" s="222"/>
      <c r="N267" s="221"/>
      <c r="O267" s="221"/>
      <c r="P267" s="221"/>
      <c r="Q267" s="221"/>
      <c r="R267" s="222"/>
      <c r="S267" s="222"/>
      <c r="T267" s="222"/>
      <c r="U267" s="222"/>
      <c r="V267" s="222"/>
      <c r="W267" s="222"/>
      <c r="X267" s="222"/>
      <c r="Y267" s="222"/>
      <c r="Z267" s="212"/>
      <c r="AA267" s="212"/>
      <c r="AB267" s="212"/>
      <c r="AC267" s="212"/>
      <c r="AD267" s="212"/>
      <c r="AE267" s="212"/>
      <c r="AF267" s="212"/>
      <c r="AG267" s="212" t="s">
        <v>148</v>
      </c>
      <c r="AH267" s="212"/>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31">
        <v>57</v>
      </c>
      <c r="B268" s="232" t="s">
        <v>469</v>
      </c>
      <c r="C268" s="242" t="s">
        <v>470</v>
      </c>
      <c r="D268" s="233" t="s">
        <v>266</v>
      </c>
      <c r="E268" s="234">
        <v>45</v>
      </c>
      <c r="F268" s="235"/>
      <c r="G268" s="236">
        <f>ROUND(E268*F268,2)</f>
        <v>0</v>
      </c>
      <c r="H268" s="235"/>
      <c r="I268" s="236">
        <f>ROUND(E268*H268,2)</f>
        <v>0</v>
      </c>
      <c r="J268" s="235"/>
      <c r="K268" s="236">
        <f>ROUND(E268*J268,2)</f>
        <v>0</v>
      </c>
      <c r="L268" s="236">
        <v>15</v>
      </c>
      <c r="M268" s="236">
        <f>G268*(1+L268/100)</f>
        <v>0</v>
      </c>
      <c r="N268" s="234">
        <v>0</v>
      </c>
      <c r="O268" s="234">
        <f>ROUND(E268*N268,2)</f>
        <v>0</v>
      </c>
      <c r="P268" s="234">
        <v>0</v>
      </c>
      <c r="Q268" s="234">
        <f>ROUND(E268*P268,2)</f>
        <v>0</v>
      </c>
      <c r="R268" s="236"/>
      <c r="S268" s="236" t="s">
        <v>277</v>
      </c>
      <c r="T268" s="237" t="s">
        <v>144</v>
      </c>
      <c r="U268" s="222">
        <v>0.32</v>
      </c>
      <c r="V268" s="222">
        <f>ROUND(E268*U268,2)</f>
        <v>14.4</v>
      </c>
      <c r="W268" s="222"/>
      <c r="X268" s="222" t="s">
        <v>184</v>
      </c>
      <c r="Y268" s="222" t="s">
        <v>146</v>
      </c>
      <c r="Z268" s="212"/>
      <c r="AA268" s="212"/>
      <c r="AB268" s="212"/>
      <c r="AC268" s="212"/>
      <c r="AD268" s="212"/>
      <c r="AE268" s="212"/>
      <c r="AF268" s="212"/>
      <c r="AG268" s="212" t="s">
        <v>185</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2" x14ac:dyDescent="0.2">
      <c r="A269" s="219"/>
      <c r="B269" s="220"/>
      <c r="C269" s="243" t="s">
        <v>468</v>
      </c>
      <c r="D269" s="238"/>
      <c r="E269" s="238"/>
      <c r="F269" s="238"/>
      <c r="G269" s="238"/>
      <c r="H269" s="222"/>
      <c r="I269" s="222"/>
      <c r="J269" s="222"/>
      <c r="K269" s="222"/>
      <c r="L269" s="222"/>
      <c r="M269" s="222"/>
      <c r="N269" s="221"/>
      <c r="O269" s="221"/>
      <c r="P269" s="221"/>
      <c r="Q269" s="221"/>
      <c r="R269" s="222"/>
      <c r="S269" s="222"/>
      <c r="T269" s="222"/>
      <c r="U269" s="222"/>
      <c r="V269" s="222"/>
      <c r="W269" s="222"/>
      <c r="X269" s="222"/>
      <c r="Y269" s="222"/>
      <c r="Z269" s="212"/>
      <c r="AA269" s="212"/>
      <c r="AB269" s="212"/>
      <c r="AC269" s="212"/>
      <c r="AD269" s="212"/>
      <c r="AE269" s="212"/>
      <c r="AF269" s="212"/>
      <c r="AG269" s="212" t="s">
        <v>148</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53">
        <v>58</v>
      </c>
      <c r="B270" s="254" t="s">
        <v>471</v>
      </c>
      <c r="C270" s="264" t="s">
        <v>472</v>
      </c>
      <c r="D270" s="255" t="s">
        <v>266</v>
      </c>
      <c r="E270" s="256">
        <v>3</v>
      </c>
      <c r="F270" s="257"/>
      <c r="G270" s="258">
        <f>ROUND(E270*F270,2)</f>
        <v>0</v>
      </c>
      <c r="H270" s="257"/>
      <c r="I270" s="258">
        <f>ROUND(E270*H270,2)</f>
        <v>0</v>
      </c>
      <c r="J270" s="257"/>
      <c r="K270" s="258">
        <f>ROUND(E270*J270,2)</f>
        <v>0</v>
      </c>
      <c r="L270" s="258">
        <v>15</v>
      </c>
      <c r="M270" s="258">
        <f>G270*(1+L270/100)</f>
        <v>0</v>
      </c>
      <c r="N270" s="256">
        <v>0</v>
      </c>
      <c r="O270" s="256">
        <f>ROUND(E270*N270,2)</f>
        <v>0</v>
      </c>
      <c r="P270" s="256">
        <v>0</v>
      </c>
      <c r="Q270" s="256">
        <f>ROUND(E270*P270,2)</f>
        <v>0</v>
      </c>
      <c r="R270" s="258"/>
      <c r="S270" s="258" t="s">
        <v>277</v>
      </c>
      <c r="T270" s="259" t="s">
        <v>144</v>
      </c>
      <c r="U270" s="222">
        <v>0</v>
      </c>
      <c r="V270" s="222">
        <f>ROUND(E270*U270,2)</f>
        <v>0</v>
      </c>
      <c r="W270" s="222"/>
      <c r="X270" s="222" t="s">
        <v>184</v>
      </c>
      <c r="Y270" s="222" t="s">
        <v>146</v>
      </c>
      <c r="Z270" s="212"/>
      <c r="AA270" s="212"/>
      <c r="AB270" s="212"/>
      <c r="AC270" s="212"/>
      <c r="AD270" s="212"/>
      <c r="AE270" s="212"/>
      <c r="AF270" s="212"/>
      <c r="AG270" s="212" t="s">
        <v>185</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ht="22.5" outlineLevel="1" x14ac:dyDescent="0.2">
      <c r="A271" s="253">
        <v>59</v>
      </c>
      <c r="B271" s="254" t="s">
        <v>473</v>
      </c>
      <c r="C271" s="264" t="s">
        <v>474</v>
      </c>
      <c r="D271" s="255" t="s">
        <v>276</v>
      </c>
      <c r="E271" s="256">
        <v>3</v>
      </c>
      <c r="F271" s="257"/>
      <c r="G271" s="258">
        <f>ROUND(E271*F271,2)</f>
        <v>0</v>
      </c>
      <c r="H271" s="257"/>
      <c r="I271" s="258">
        <f>ROUND(E271*H271,2)</f>
        <v>0</v>
      </c>
      <c r="J271" s="257"/>
      <c r="K271" s="258">
        <f>ROUND(E271*J271,2)</f>
        <v>0</v>
      </c>
      <c r="L271" s="258">
        <v>15</v>
      </c>
      <c r="M271" s="258">
        <f>G271*(1+L271/100)</f>
        <v>0</v>
      </c>
      <c r="N271" s="256">
        <v>0</v>
      </c>
      <c r="O271" s="256">
        <f>ROUND(E271*N271,2)</f>
        <v>0</v>
      </c>
      <c r="P271" s="256">
        <v>0</v>
      </c>
      <c r="Q271" s="256">
        <f>ROUND(E271*P271,2)</f>
        <v>0</v>
      </c>
      <c r="R271" s="258"/>
      <c r="S271" s="258" t="s">
        <v>277</v>
      </c>
      <c r="T271" s="259" t="s">
        <v>144</v>
      </c>
      <c r="U271" s="222">
        <v>0</v>
      </c>
      <c r="V271" s="222">
        <f>ROUND(E271*U271,2)</f>
        <v>0</v>
      </c>
      <c r="W271" s="222"/>
      <c r="X271" s="222" t="s">
        <v>184</v>
      </c>
      <c r="Y271" s="222" t="s">
        <v>146</v>
      </c>
      <c r="Z271" s="212"/>
      <c r="AA271" s="212"/>
      <c r="AB271" s="212"/>
      <c r="AC271" s="212"/>
      <c r="AD271" s="212"/>
      <c r="AE271" s="212"/>
      <c r="AF271" s="212"/>
      <c r="AG271" s="212" t="s">
        <v>185</v>
      </c>
      <c r="AH271" s="212"/>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53">
        <v>60</v>
      </c>
      <c r="B272" s="254" t="s">
        <v>475</v>
      </c>
      <c r="C272" s="264" t="s">
        <v>476</v>
      </c>
      <c r="D272" s="255" t="s">
        <v>266</v>
      </c>
      <c r="E272" s="256">
        <v>55</v>
      </c>
      <c r="F272" s="257"/>
      <c r="G272" s="258">
        <f>ROUND(E272*F272,2)</f>
        <v>0</v>
      </c>
      <c r="H272" s="257"/>
      <c r="I272" s="258">
        <f>ROUND(E272*H272,2)</f>
        <v>0</v>
      </c>
      <c r="J272" s="257"/>
      <c r="K272" s="258">
        <f>ROUND(E272*J272,2)</f>
        <v>0</v>
      </c>
      <c r="L272" s="258">
        <v>15</v>
      </c>
      <c r="M272" s="258">
        <f>G272*(1+L272/100)</f>
        <v>0</v>
      </c>
      <c r="N272" s="256">
        <v>0</v>
      </c>
      <c r="O272" s="256">
        <f>ROUND(E272*N272,2)</f>
        <v>0</v>
      </c>
      <c r="P272" s="256">
        <v>0</v>
      </c>
      <c r="Q272" s="256">
        <f>ROUND(E272*P272,2)</f>
        <v>0</v>
      </c>
      <c r="R272" s="258"/>
      <c r="S272" s="258" t="s">
        <v>277</v>
      </c>
      <c r="T272" s="259" t="s">
        <v>144</v>
      </c>
      <c r="U272" s="222">
        <v>0</v>
      </c>
      <c r="V272" s="222">
        <f>ROUND(E272*U272,2)</f>
        <v>0</v>
      </c>
      <c r="W272" s="222"/>
      <c r="X272" s="222" t="s">
        <v>184</v>
      </c>
      <c r="Y272" s="222" t="s">
        <v>146</v>
      </c>
      <c r="Z272" s="212"/>
      <c r="AA272" s="212"/>
      <c r="AB272" s="212"/>
      <c r="AC272" s="212"/>
      <c r="AD272" s="212"/>
      <c r="AE272" s="212"/>
      <c r="AF272" s="212"/>
      <c r="AG272" s="212" t="s">
        <v>185</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
      <c r="A273" s="231">
        <v>61</v>
      </c>
      <c r="B273" s="232" t="s">
        <v>477</v>
      </c>
      <c r="C273" s="242" t="s">
        <v>478</v>
      </c>
      <c r="D273" s="233" t="s">
        <v>266</v>
      </c>
      <c r="E273" s="234">
        <v>37</v>
      </c>
      <c r="F273" s="235"/>
      <c r="G273" s="236">
        <f>ROUND(E273*F273,2)</f>
        <v>0</v>
      </c>
      <c r="H273" s="235"/>
      <c r="I273" s="236">
        <f>ROUND(E273*H273,2)</f>
        <v>0</v>
      </c>
      <c r="J273" s="235"/>
      <c r="K273" s="236">
        <f>ROUND(E273*J273,2)</f>
        <v>0</v>
      </c>
      <c r="L273" s="236">
        <v>15</v>
      </c>
      <c r="M273" s="236">
        <f>G273*(1+L273/100)</f>
        <v>0</v>
      </c>
      <c r="N273" s="234">
        <v>0</v>
      </c>
      <c r="O273" s="234">
        <f>ROUND(E273*N273,2)</f>
        <v>0</v>
      </c>
      <c r="P273" s="234">
        <v>0</v>
      </c>
      <c r="Q273" s="234">
        <f>ROUND(E273*P273,2)</f>
        <v>0</v>
      </c>
      <c r="R273" s="236"/>
      <c r="S273" s="236" t="s">
        <v>277</v>
      </c>
      <c r="T273" s="237" t="s">
        <v>144</v>
      </c>
      <c r="U273" s="222">
        <v>0</v>
      </c>
      <c r="V273" s="222">
        <f>ROUND(E273*U273,2)</f>
        <v>0</v>
      </c>
      <c r="W273" s="222"/>
      <c r="X273" s="222" t="s">
        <v>184</v>
      </c>
      <c r="Y273" s="222" t="s">
        <v>146</v>
      </c>
      <c r="Z273" s="212"/>
      <c r="AA273" s="212"/>
      <c r="AB273" s="212"/>
      <c r="AC273" s="212"/>
      <c r="AD273" s="212"/>
      <c r="AE273" s="212"/>
      <c r="AF273" s="212"/>
      <c r="AG273" s="212" t="s">
        <v>185</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2" x14ac:dyDescent="0.2">
      <c r="A274" s="219"/>
      <c r="B274" s="220"/>
      <c r="C274" s="243" t="s">
        <v>479</v>
      </c>
      <c r="D274" s="238"/>
      <c r="E274" s="238"/>
      <c r="F274" s="238"/>
      <c r="G274" s="238"/>
      <c r="H274" s="222"/>
      <c r="I274" s="222"/>
      <c r="J274" s="222"/>
      <c r="K274" s="222"/>
      <c r="L274" s="222"/>
      <c r="M274" s="222"/>
      <c r="N274" s="221"/>
      <c r="O274" s="221"/>
      <c r="P274" s="221"/>
      <c r="Q274" s="221"/>
      <c r="R274" s="222"/>
      <c r="S274" s="222"/>
      <c r="T274" s="222"/>
      <c r="U274" s="222"/>
      <c r="V274" s="222"/>
      <c r="W274" s="222"/>
      <c r="X274" s="222"/>
      <c r="Y274" s="222"/>
      <c r="Z274" s="212"/>
      <c r="AA274" s="212"/>
      <c r="AB274" s="212"/>
      <c r="AC274" s="212"/>
      <c r="AD274" s="212"/>
      <c r="AE274" s="212"/>
      <c r="AF274" s="212"/>
      <c r="AG274" s="212" t="s">
        <v>148</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
      <c r="A275" s="231">
        <v>62</v>
      </c>
      <c r="B275" s="232" t="s">
        <v>480</v>
      </c>
      <c r="C275" s="242" t="s">
        <v>481</v>
      </c>
      <c r="D275" s="233" t="s">
        <v>266</v>
      </c>
      <c r="E275" s="234">
        <v>27</v>
      </c>
      <c r="F275" s="235"/>
      <c r="G275" s="236">
        <f>ROUND(E275*F275,2)</f>
        <v>0</v>
      </c>
      <c r="H275" s="235"/>
      <c r="I275" s="236">
        <f>ROUND(E275*H275,2)</f>
        <v>0</v>
      </c>
      <c r="J275" s="235"/>
      <c r="K275" s="236">
        <f>ROUND(E275*J275,2)</f>
        <v>0</v>
      </c>
      <c r="L275" s="236">
        <v>15</v>
      </c>
      <c r="M275" s="236">
        <f>G275*(1+L275/100)</f>
        <v>0</v>
      </c>
      <c r="N275" s="234">
        <v>0</v>
      </c>
      <c r="O275" s="234">
        <f>ROUND(E275*N275,2)</f>
        <v>0</v>
      </c>
      <c r="P275" s="234">
        <v>0</v>
      </c>
      <c r="Q275" s="234">
        <f>ROUND(E275*P275,2)</f>
        <v>0</v>
      </c>
      <c r="R275" s="236"/>
      <c r="S275" s="236" t="s">
        <v>277</v>
      </c>
      <c r="T275" s="237" t="s">
        <v>144</v>
      </c>
      <c r="U275" s="222">
        <v>0</v>
      </c>
      <c r="V275" s="222">
        <f>ROUND(E275*U275,2)</f>
        <v>0</v>
      </c>
      <c r="W275" s="222"/>
      <c r="X275" s="222" t="s">
        <v>184</v>
      </c>
      <c r="Y275" s="222" t="s">
        <v>146</v>
      </c>
      <c r="Z275" s="212"/>
      <c r="AA275" s="212"/>
      <c r="AB275" s="212"/>
      <c r="AC275" s="212"/>
      <c r="AD275" s="212"/>
      <c r="AE275" s="212"/>
      <c r="AF275" s="212"/>
      <c r="AG275" s="212" t="s">
        <v>185</v>
      </c>
      <c r="AH275" s="212"/>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2" x14ac:dyDescent="0.2">
      <c r="A276" s="219"/>
      <c r="B276" s="220"/>
      <c r="C276" s="243" t="s">
        <v>479</v>
      </c>
      <c r="D276" s="238"/>
      <c r="E276" s="238"/>
      <c r="F276" s="238"/>
      <c r="G276" s="238"/>
      <c r="H276" s="222"/>
      <c r="I276" s="222"/>
      <c r="J276" s="222"/>
      <c r="K276" s="222"/>
      <c r="L276" s="222"/>
      <c r="M276" s="222"/>
      <c r="N276" s="221"/>
      <c r="O276" s="221"/>
      <c r="P276" s="221"/>
      <c r="Q276" s="221"/>
      <c r="R276" s="222"/>
      <c r="S276" s="222"/>
      <c r="T276" s="222"/>
      <c r="U276" s="222"/>
      <c r="V276" s="222"/>
      <c r="W276" s="222"/>
      <c r="X276" s="222"/>
      <c r="Y276" s="222"/>
      <c r="Z276" s="212"/>
      <c r="AA276" s="212"/>
      <c r="AB276" s="212"/>
      <c r="AC276" s="212"/>
      <c r="AD276" s="212"/>
      <c r="AE276" s="212"/>
      <c r="AF276" s="212"/>
      <c r="AG276" s="212" t="s">
        <v>148</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
      <c r="A277" s="231">
        <v>63</v>
      </c>
      <c r="B277" s="232" t="s">
        <v>482</v>
      </c>
      <c r="C277" s="242" t="s">
        <v>483</v>
      </c>
      <c r="D277" s="233" t="s">
        <v>266</v>
      </c>
      <c r="E277" s="234">
        <v>21</v>
      </c>
      <c r="F277" s="235"/>
      <c r="G277" s="236">
        <f>ROUND(E277*F277,2)</f>
        <v>0</v>
      </c>
      <c r="H277" s="235"/>
      <c r="I277" s="236">
        <f>ROUND(E277*H277,2)</f>
        <v>0</v>
      </c>
      <c r="J277" s="235"/>
      <c r="K277" s="236">
        <f>ROUND(E277*J277,2)</f>
        <v>0</v>
      </c>
      <c r="L277" s="236">
        <v>15</v>
      </c>
      <c r="M277" s="236">
        <f>G277*(1+L277/100)</f>
        <v>0</v>
      </c>
      <c r="N277" s="234">
        <v>0</v>
      </c>
      <c r="O277" s="234">
        <f>ROUND(E277*N277,2)</f>
        <v>0</v>
      </c>
      <c r="P277" s="234">
        <v>0</v>
      </c>
      <c r="Q277" s="234">
        <f>ROUND(E277*P277,2)</f>
        <v>0</v>
      </c>
      <c r="R277" s="236"/>
      <c r="S277" s="236" t="s">
        <v>277</v>
      </c>
      <c r="T277" s="237" t="s">
        <v>144</v>
      </c>
      <c r="U277" s="222">
        <v>0</v>
      </c>
      <c r="V277" s="222">
        <f>ROUND(E277*U277,2)</f>
        <v>0</v>
      </c>
      <c r="W277" s="222"/>
      <c r="X277" s="222" t="s">
        <v>184</v>
      </c>
      <c r="Y277" s="222" t="s">
        <v>146</v>
      </c>
      <c r="Z277" s="212"/>
      <c r="AA277" s="212"/>
      <c r="AB277" s="212"/>
      <c r="AC277" s="212"/>
      <c r="AD277" s="212"/>
      <c r="AE277" s="212"/>
      <c r="AF277" s="212"/>
      <c r="AG277" s="212" t="s">
        <v>185</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2" x14ac:dyDescent="0.2">
      <c r="A278" s="219"/>
      <c r="B278" s="220"/>
      <c r="C278" s="243" t="s">
        <v>479</v>
      </c>
      <c r="D278" s="238"/>
      <c r="E278" s="238"/>
      <c r="F278" s="238"/>
      <c r="G278" s="238"/>
      <c r="H278" s="222"/>
      <c r="I278" s="222"/>
      <c r="J278" s="222"/>
      <c r="K278" s="222"/>
      <c r="L278" s="222"/>
      <c r="M278" s="222"/>
      <c r="N278" s="221"/>
      <c r="O278" s="221"/>
      <c r="P278" s="221"/>
      <c r="Q278" s="221"/>
      <c r="R278" s="222"/>
      <c r="S278" s="222"/>
      <c r="T278" s="222"/>
      <c r="U278" s="222"/>
      <c r="V278" s="222"/>
      <c r="W278" s="222"/>
      <c r="X278" s="222"/>
      <c r="Y278" s="222"/>
      <c r="Z278" s="212"/>
      <c r="AA278" s="212"/>
      <c r="AB278" s="212"/>
      <c r="AC278" s="212"/>
      <c r="AD278" s="212"/>
      <c r="AE278" s="212"/>
      <c r="AF278" s="212"/>
      <c r="AG278" s="212" t="s">
        <v>148</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
      <c r="A279" s="231">
        <v>64</v>
      </c>
      <c r="B279" s="232" t="s">
        <v>484</v>
      </c>
      <c r="C279" s="242" t="s">
        <v>485</v>
      </c>
      <c r="D279" s="233" t="s">
        <v>266</v>
      </c>
      <c r="E279" s="234">
        <v>20</v>
      </c>
      <c r="F279" s="235"/>
      <c r="G279" s="236">
        <f>ROUND(E279*F279,2)</f>
        <v>0</v>
      </c>
      <c r="H279" s="235"/>
      <c r="I279" s="236">
        <f>ROUND(E279*H279,2)</f>
        <v>0</v>
      </c>
      <c r="J279" s="235"/>
      <c r="K279" s="236">
        <f>ROUND(E279*J279,2)</f>
        <v>0</v>
      </c>
      <c r="L279" s="236">
        <v>15</v>
      </c>
      <c r="M279" s="236">
        <f>G279*(1+L279/100)</f>
        <v>0</v>
      </c>
      <c r="N279" s="234">
        <v>0</v>
      </c>
      <c r="O279" s="234">
        <f>ROUND(E279*N279,2)</f>
        <v>0</v>
      </c>
      <c r="P279" s="234">
        <v>0</v>
      </c>
      <c r="Q279" s="234">
        <f>ROUND(E279*P279,2)</f>
        <v>0</v>
      </c>
      <c r="R279" s="236"/>
      <c r="S279" s="236" t="s">
        <v>277</v>
      </c>
      <c r="T279" s="237" t="s">
        <v>144</v>
      </c>
      <c r="U279" s="222">
        <v>0</v>
      </c>
      <c r="V279" s="222">
        <f>ROUND(E279*U279,2)</f>
        <v>0</v>
      </c>
      <c r="W279" s="222"/>
      <c r="X279" s="222" t="s">
        <v>184</v>
      </c>
      <c r="Y279" s="222" t="s">
        <v>146</v>
      </c>
      <c r="Z279" s="212"/>
      <c r="AA279" s="212"/>
      <c r="AB279" s="212"/>
      <c r="AC279" s="212"/>
      <c r="AD279" s="212"/>
      <c r="AE279" s="212"/>
      <c r="AF279" s="212"/>
      <c r="AG279" s="212" t="s">
        <v>185</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2" x14ac:dyDescent="0.2">
      <c r="A280" s="219"/>
      <c r="B280" s="220"/>
      <c r="C280" s="243" t="s">
        <v>479</v>
      </c>
      <c r="D280" s="238"/>
      <c r="E280" s="238"/>
      <c r="F280" s="238"/>
      <c r="G280" s="238"/>
      <c r="H280" s="222"/>
      <c r="I280" s="222"/>
      <c r="J280" s="222"/>
      <c r="K280" s="222"/>
      <c r="L280" s="222"/>
      <c r="M280" s="222"/>
      <c r="N280" s="221"/>
      <c r="O280" s="221"/>
      <c r="P280" s="221"/>
      <c r="Q280" s="221"/>
      <c r="R280" s="222"/>
      <c r="S280" s="222"/>
      <c r="T280" s="222"/>
      <c r="U280" s="222"/>
      <c r="V280" s="222"/>
      <c r="W280" s="222"/>
      <c r="X280" s="222"/>
      <c r="Y280" s="222"/>
      <c r="Z280" s="212"/>
      <c r="AA280" s="212"/>
      <c r="AB280" s="212"/>
      <c r="AC280" s="212"/>
      <c r="AD280" s="212"/>
      <c r="AE280" s="212"/>
      <c r="AF280" s="212"/>
      <c r="AG280" s="212" t="s">
        <v>148</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31">
        <v>65</v>
      </c>
      <c r="B281" s="232" t="s">
        <v>486</v>
      </c>
      <c r="C281" s="242" t="s">
        <v>487</v>
      </c>
      <c r="D281" s="233" t="s">
        <v>266</v>
      </c>
      <c r="E281" s="234">
        <v>4</v>
      </c>
      <c r="F281" s="235"/>
      <c r="G281" s="236">
        <f>ROUND(E281*F281,2)</f>
        <v>0</v>
      </c>
      <c r="H281" s="235"/>
      <c r="I281" s="236">
        <f>ROUND(E281*H281,2)</f>
        <v>0</v>
      </c>
      <c r="J281" s="235"/>
      <c r="K281" s="236">
        <f>ROUND(E281*J281,2)</f>
        <v>0</v>
      </c>
      <c r="L281" s="236">
        <v>15</v>
      </c>
      <c r="M281" s="236">
        <f>G281*(1+L281/100)</f>
        <v>0</v>
      </c>
      <c r="N281" s="234">
        <v>0</v>
      </c>
      <c r="O281" s="234">
        <f>ROUND(E281*N281,2)</f>
        <v>0</v>
      </c>
      <c r="P281" s="234">
        <v>0</v>
      </c>
      <c r="Q281" s="234">
        <f>ROUND(E281*P281,2)</f>
        <v>0</v>
      </c>
      <c r="R281" s="236"/>
      <c r="S281" s="236" t="s">
        <v>277</v>
      </c>
      <c r="T281" s="237" t="s">
        <v>144</v>
      </c>
      <c r="U281" s="222">
        <v>0</v>
      </c>
      <c r="V281" s="222">
        <f>ROUND(E281*U281,2)</f>
        <v>0</v>
      </c>
      <c r="W281" s="222"/>
      <c r="X281" s="222" t="s">
        <v>184</v>
      </c>
      <c r="Y281" s="222" t="s">
        <v>146</v>
      </c>
      <c r="Z281" s="212"/>
      <c r="AA281" s="212"/>
      <c r="AB281" s="212"/>
      <c r="AC281" s="212"/>
      <c r="AD281" s="212"/>
      <c r="AE281" s="212"/>
      <c r="AF281" s="212"/>
      <c r="AG281" s="212" t="s">
        <v>185</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2" x14ac:dyDescent="0.2">
      <c r="A282" s="219"/>
      <c r="B282" s="220"/>
      <c r="C282" s="243" t="s">
        <v>479</v>
      </c>
      <c r="D282" s="238"/>
      <c r="E282" s="238"/>
      <c r="F282" s="238"/>
      <c r="G282" s="238"/>
      <c r="H282" s="222"/>
      <c r="I282" s="222"/>
      <c r="J282" s="222"/>
      <c r="K282" s="222"/>
      <c r="L282" s="222"/>
      <c r="M282" s="222"/>
      <c r="N282" s="221"/>
      <c r="O282" s="221"/>
      <c r="P282" s="221"/>
      <c r="Q282" s="221"/>
      <c r="R282" s="222"/>
      <c r="S282" s="222"/>
      <c r="T282" s="222"/>
      <c r="U282" s="222"/>
      <c r="V282" s="222"/>
      <c r="W282" s="222"/>
      <c r="X282" s="222"/>
      <c r="Y282" s="222"/>
      <c r="Z282" s="212"/>
      <c r="AA282" s="212"/>
      <c r="AB282" s="212"/>
      <c r="AC282" s="212"/>
      <c r="AD282" s="212"/>
      <c r="AE282" s="212"/>
      <c r="AF282" s="212"/>
      <c r="AG282" s="212" t="s">
        <v>148</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53">
        <v>66</v>
      </c>
      <c r="B283" s="254" t="s">
        <v>488</v>
      </c>
      <c r="C283" s="264" t="s">
        <v>489</v>
      </c>
      <c r="D283" s="255" t="s">
        <v>276</v>
      </c>
      <c r="E283" s="256">
        <v>1</v>
      </c>
      <c r="F283" s="257"/>
      <c r="G283" s="258">
        <f>ROUND(E283*F283,2)</f>
        <v>0</v>
      </c>
      <c r="H283" s="257"/>
      <c r="I283" s="258">
        <f>ROUND(E283*H283,2)</f>
        <v>0</v>
      </c>
      <c r="J283" s="257"/>
      <c r="K283" s="258">
        <f>ROUND(E283*J283,2)</f>
        <v>0</v>
      </c>
      <c r="L283" s="258">
        <v>15</v>
      </c>
      <c r="M283" s="258">
        <f>G283*(1+L283/100)</f>
        <v>0</v>
      </c>
      <c r="N283" s="256">
        <v>0</v>
      </c>
      <c r="O283" s="256">
        <f>ROUND(E283*N283,2)</f>
        <v>0</v>
      </c>
      <c r="P283" s="256">
        <v>0</v>
      </c>
      <c r="Q283" s="256">
        <f>ROUND(E283*P283,2)</f>
        <v>0</v>
      </c>
      <c r="R283" s="258"/>
      <c r="S283" s="258" t="s">
        <v>277</v>
      </c>
      <c r="T283" s="259" t="s">
        <v>144</v>
      </c>
      <c r="U283" s="222">
        <v>0</v>
      </c>
      <c r="V283" s="222">
        <f>ROUND(E283*U283,2)</f>
        <v>0</v>
      </c>
      <c r="W283" s="222"/>
      <c r="X283" s="222" t="s">
        <v>184</v>
      </c>
      <c r="Y283" s="222" t="s">
        <v>146</v>
      </c>
      <c r="Z283" s="212"/>
      <c r="AA283" s="212"/>
      <c r="AB283" s="212"/>
      <c r="AC283" s="212"/>
      <c r="AD283" s="212"/>
      <c r="AE283" s="212"/>
      <c r="AF283" s="212"/>
      <c r="AG283" s="212" t="s">
        <v>185</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x14ac:dyDescent="0.2">
      <c r="A284" s="224" t="s">
        <v>138</v>
      </c>
      <c r="B284" s="225" t="s">
        <v>95</v>
      </c>
      <c r="C284" s="241" t="s">
        <v>96</v>
      </c>
      <c r="D284" s="226"/>
      <c r="E284" s="227"/>
      <c r="F284" s="228"/>
      <c r="G284" s="228">
        <f>SUMIF(AG285:AG287,"&lt;&gt;NOR",G285:G287)</f>
        <v>0</v>
      </c>
      <c r="H284" s="228"/>
      <c r="I284" s="228">
        <f>SUM(I285:I287)</f>
        <v>0</v>
      </c>
      <c r="J284" s="228"/>
      <c r="K284" s="228">
        <f>SUM(K285:K287)</f>
        <v>0</v>
      </c>
      <c r="L284" s="228"/>
      <c r="M284" s="228">
        <f>SUM(M285:M287)</f>
        <v>0</v>
      </c>
      <c r="N284" s="227"/>
      <c r="O284" s="227">
        <f>SUM(O285:O287)</f>
        <v>0</v>
      </c>
      <c r="P284" s="227"/>
      <c r="Q284" s="227">
        <f>SUM(Q285:Q287)</f>
        <v>0</v>
      </c>
      <c r="R284" s="228"/>
      <c r="S284" s="228"/>
      <c r="T284" s="229"/>
      <c r="U284" s="223"/>
      <c r="V284" s="223">
        <f>SUM(V285:V287)</f>
        <v>51.31</v>
      </c>
      <c r="W284" s="223"/>
      <c r="X284" s="223"/>
      <c r="Y284" s="223"/>
      <c r="AG284" t="s">
        <v>139</v>
      </c>
    </row>
    <row r="285" spans="1:60" outlineLevel="1" x14ac:dyDescent="0.2">
      <c r="A285" s="231">
        <v>67</v>
      </c>
      <c r="B285" s="232" t="s">
        <v>490</v>
      </c>
      <c r="C285" s="242" t="s">
        <v>491</v>
      </c>
      <c r="D285" s="233" t="s">
        <v>294</v>
      </c>
      <c r="E285" s="234">
        <v>513.09270000000004</v>
      </c>
      <c r="F285" s="235"/>
      <c r="G285" s="236">
        <f>ROUND(E285*F285,2)</f>
        <v>0</v>
      </c>
      <c r="H285" s="235"/>
      <c r="I285" s="236">
        <f>ROUND(E285*H285,2)</f>
        <v>0</v>
      </c>
      <c r="J285" s="235"/>
      <c r="K285" s="236">
        <f>ROUND(E285*J285,2)</f>
        <v>0</v>
      </c>
      <c r="L285" s="236">
        <v>15</v>
      </c>
      <c r="M285" s="236">
        <f>G285*(1+L285/100)</f>
        <v>0</v>
      </c>
      <c r="N285" s="234">
        <v>0</v>
      </c>
      <c r="O285" s="234">
        <f>ROUND(E285*N285,2)</f>
        <v>0</v>
      </c>
      <c r="P285" s="234">
        <v>0</v>
      </c>
      <c r="Q285" s="234">
        <f>ROUND(E285*P285,2)</f>
        <v>0</v>
      </c>
      <c r="R285" s="236" t="s">
        <v>328</v>
      </c>
      <c r="S285" s="236" t="s">
        <v>143</v>
      </c>
      <c r="T285" s="237" t="s">
        <v>143</v>
      </c>
      <c r="U285" s="222">
        <v>0.1</v>
      </c>
      <c r="V285" s="222">
        <f>ROUND(E285*U285,2)</f>
        <v>51.31</v>
      </c>
      <c r="W285" s="222"/>
      <c r="X285" s="222" t="s">
        <v>492</v>
      </c>
      <c r="Y285" s="222" t="s">
        <v>146</v>
      </c>
      <c r="Z285" s="212"/>
      <c r="AA285" s="212"/>
      <c r="AB285" s="212"/>
      <c r="AC285" s="212"/>
      <c r="AD285" s="212"/>
      <c r="AE285" s="212"/>
      <c r="AF285" s="212"/>
      <c r="AG285" s="212" t="s">
        <v>493</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2" x14ac:dyDescent="0.2">
      <c r="A286" s="219"/>
      <c r="B286" s="220"/>
      <c r="C286" s="260" t="s">
        <v>494</v>
      </c>
      <c r="D286" s="252"/>
      <c r="E286" s="252"/>
      <c r="F286" s="252"/>
      <c r="G286" s="252"/>
      <c r="H286" s="222"/>
      <c r="I286" s="222"/>
      <c r="J286" s="222"/>
      <c r="K286" s="222"/>
      <c r="L286" s="222"/>
      <c r="M286" s="222"/>
      <c r="N286" s="221"/>
      <c r="O286" s="221"/>
      <c r="P286" s="221"/>
      <c r="Q286" s="221"/>
      <c r="R286" s="222"/>
      <c r="S286" s="222"/>
      <c r="T286" s="222"/>
      <c r="U286" s="222"/>
      <c r="V286" s="222"/>
      <c r="W286" s="222"/>
      <c r="X286" s="222"/>
      <c r="Y286" s="222"/>
      <c r="Z286" s="212"/>
      <c r="AA286" s="212"/>
      <c r="AB286" s="212"/>
      <c r="AC286" s="212"/>
      <c r="AD286" s="212"/>
      <c r="AE286" s="212"/>
      <c r="AF286" s="212"/>
      <c r="AG286" s="212" t="s">
        <v>187</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2" x14ac:dyDescent="0.2">
      <c r="A287" s="219"/>
      <c r="B287" s="220"/>
      <c r="C287" s="244" t="s">
        <v>495</v>
      </c>
      <c r="D287" s="240"/>
      <c r="E287" s="240"/>
      <c r="F287" s="240"/>
      <c r="G287" s="240"/>
      <c r="H287" s="222"/>
      <c r="I287" s="222"/>
      <c r="J287" s="222"/>
      <c r="K287" s="222"/>
      <c r="L287" s="222"/>
      <c r="M287" s="222"/>
      <c r="N287" s="221"/>
      <c r="O287" s="221"/>
      <c r="P287" s="221"/>
      <c r="Q287" s="221"/>
      <c r="R287" s="222"/>
      <c r="S287" s="222"/>
      <c r="T287" s="222"/>
      <c r="U287" s="222"/>
      <c r="V287" s="222"/>
      <c r="W287" s="222"/>
      <c r="X287" s="222"/>
      <c r="Y287" s="222"/>
      <c r="Z287" s="212"/>
      <c r="AA287" s="212"/>
      <c r="AB287" s="212"/>
      <c r="AC287" s="212"/>
      <c r="AD287" s="212"/>
      <c r="AE287" s="212"/>
      <c r="AF287" s="212"/>
      <c r="AG287" s="212" t="s">
        <v>148</v>
      </c>
      <c r="AH287" s="212"/>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x14ac:dyDescent="0.2">
      <c r="A288" s="224" t="s">
        <v>138</v>
      </c>
      <c r="B288" s="225" t="s">
        <v>97</v>
      </c>
      <c r="C288" s="241" t="s">
        <v>98</v>
      </c>
      <c r="D288" s="226"/>
      <c r="E288" s="227"/>
      <c r="F288" s="228"/>
      <c r="G288" s="228">
        <f>SUMIF(AG289:AG293,"&lt;&gt;NOR",G289:G293)</f>
        <v>0</v>
      </c>
      <c r="H288" s="228"/>
      <c r="I288" s="228">
        <f>SUM(I289:I293)</f>
        <v>0</v>
      </c>
      <c r="J288" s="228"/>
      <c r="K288" s="228">
        <f>SUM(K289:K293)</f>
        <v>0</v>
      </c>
      <c r="L288" s="228"/>
      <c r="M288" s="228">
        <f>SUM(M289:M293)</f>
        <v>0</v>
      </c>
      <c r="N288" s="227"/>
      <c r="O288" s="227">
        <f>SUM(O289:O293)</f>
        <v>0.3</v>
      </c>
      <c r="P288" s="227"/>
      <c r="Q288" s="227">
        <f>SUM(Q289:Q293)</f>
        <v>0</v>
      </c>
      <c r="R288" s="228"/>
      <c r="S288" s="228"/>
      <c r="T288" s="229"/>
      <c r="U288" s="223"/>
      <c r="V288" s="223">
        <f>SUM(V289:V293)</f>
        <v>3.75</v>
      </c>
      <c r="W288" s="223"/>
      <c r="X288" s="223"/>
      <c r="Y288" s="223"/>
      <c r="AG288" t="s">
        <v>139</v>
      </c>
    </row>
    <row r="289" spans="1:60" ht="33.75" outlineLevel="1" x14ac:dyDescent="0.2">
      <c r="A289" s="231">
        <v>68</v>
      </c>
      <c r="B289" s="232" t="s">
        <v>496</v>
      </c>
      <c r="C289" s="242" t="s">
        <v>497</v>
      </c>
      <c r="D289" s="233" t="s">
        <v>198</v>
      </c>
      <c r="E289" s="234">
        <v>18</v>
      </c>
      <c r="F289" s="235"/>
      <c r="G289" s="236">
        <f>ROUND(E289*F289,2)</f>
        <v>0</v>
      </c>
      <c r="H289" s="235"/>
      <c r="I289" s="236">
        <f>ROUND(E289*H289,2)</f>
        <v>0</v>
      </c>
      <c r="J289" s="235"/>
      <c r="K289" s="236">
        <f>ROUND(E289*J289,2)</f>
        <v>0</v>
      </c>
      <c r="L289" s="236">
        <v>15</v>
      </c>
      <c r="M289" s="236">
        <f>G289*(1+L289/100)</f>
        <v>0</v>
      </c>
      <c r="N289" s="234">
        <v>1.6500000000000001E-2</v>
      </c>
      <c r="O289" s="234">
        <f>ROUND(E289*N289,2)</f>
        <v>0.3</v>
      </c>
      <c r="P289" s="234">
        <v>0</v>
      </c>
      <c r="Q289" s="234">
        <f>ROUND(E289*P289,2)</f>
        <v>0</v>
      </c>
      <c r="R289" s="236" t="s">
        <v>498</v>
      </c>
      <c r="S289" s="236" t="s">
        <v>143</v>
      </c>
      <c r="T289" s="237" t="s">
        <v>143</v>
      </c>
      <c r="U289" s="222">
        <v>0</v>
      </c>
      <c r="V289" s="222">
        <f>ROUND(E289*U289,2)</f>
        <v>0</v>
      </c>
      <c r="W289" s="222"/>
      <c r="X289" s="222" t="s">
        <v>200</v>
      </c>
      <c r="Y289" s="222" t="s">
        <v>146</v>
      </c>
      <c r="Z289" s="212"/>
      <c r="AA289" s="212"/>
      <c r="AB289" s="212"/>
      <c r="AC289" s="212"/>
      <c r="AD289" s="212"/>
      <c r="AE289" s="212"/>
      <c r="AF289" s="212"/>
      <c r="AG289" s="212" t="s">
        <v>201</v>
      </c>
      <c r="AH289" s="212"/>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2" x14ac:dyDescent="0.2">
      <c r="A290" s="219"/>
      <c r="B290" s="220"/>
      <c r="C290" s="261" t="s">
        <v>499</v>
      </c>
      <c r="D290" s="248"/>
      <c r="E290" s="249">
        <v>18</v>
      </c>
      <c r="F290" s="222"/>
      <c r="G290" s="222"/>
      <c r="H290" s="222"/>
      <c r="I290" s="222"/>
      <c r="J290" s="222"/>
      <c r="K290" s="222"/>
      <c r="L290" s="222"/>
      <c r="M290" s="222"/>
      <c r="N290" s="221"/>
      <c r="O290" s="221"/>
      <c r="P290" s="221"/>
      <c r="Q290" s="221"/>
      <c r="R290" s="222"/>
      <c r="S290" s="222"/>
      <c r="T290" s="222"/>
      <c r="U290" s="222"/>
      <c r="V290" s="222"/>
      <c r="W290" s="222"/>
      <c r="X290" s="222"/>
      <c r="Y290" s="222"/>
      <c r="Z290" s="212"/>
      <c r="AA290" s="212"/>
      <c r="AB290" s="212"/>
      <c r="AC290" s="212"/>
      <c r="AD290" s="212"/>
      <c r="AE290" s="212"/>
      <c r="AF290" s="212"/>
      <c r="AG290" s="212" t="s">
        <v>189</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
      <c r="A291" s="231">
        <v>69</v>
      </c>
      <c r="B291" s="232" t="s">
        <v>500</v>
      </c>
      <c r="C291" s="242" t="s">
        <v>501</v>
      </c>
      <c r="D291" s="233" t="s">
        <v>198</v>
      </c>
      <c r="E291" s="234">
        <v>22.5</v>
      </c>
      <c r="F291" s="235"/>
      <c r="G291" s="236">
        <f>ROUND(E291*F291,2)</f>
        <v>0</v>
      </c>
      <c r="H291" s="235"/>
      <c r="I291" s="236">
        <f>ROUND(E291*H291,2)</f>
        <v>0</v>
      </c>
      <c r="J291" s="235"/>
      <c r="K291" s="236">
        <f>ROUND(E291*J291,2)</f>
        <v>0</v>
      </c>
      <c r="L291" s="236">
        <v>15</v>
      </c>
      <c r="M291" s="236">
        <f>G291*(1+L291/100)</f>
        <v>0</v>
      </c>
      <c r="N291" s="234">
        <v>1.7000000000000001E-4</v>
      </c>
      <c r="O291" s="234">
        <f>ROUND(E291*N291,2)</f>
        <v>0</v>
      </c>
      <c r="P291" s="234">
        <v>0</v>
      </c>
      <c r="Q291" s="234">
        <f>ROUND(E291*P291,2)</f>
        <v>0</v>
      </c>
      <c r="R291" s="236" t="s">
        <v>502</v>
      </c>
      <c r="S291" s="236" t="s">
        <v>143</v>
      </c>
      <c r="T291" s="237" t="s">
        <v>143</v>
      </c>
      <c r="U291" s="222">
        <v>0.16</v>
      </c>
      <c r="V291" s="222">
        <f>ROUND(E291*U291,2)</f>
        <v>3.6</v>
      </c>
      <c r="W291" s="222"/>
      <c r="X291" s="222" t="s">
        <v>184</v>
      </c>
      <c r="Y291" s="222" t="s">
        <v>146</v>
      </c>
      <c r="Z291" s="212"/>
      <c r="AA291" s="212"/>
      <c r="AB291" s="212"/>
      <c r="AC291" s="212"/>
      <c r="AD291" s="212"/>
      <c r="AE291" s="212"/>
      <c r="AF291" s="212"/>
      <c r="AG291" s="212" t="s">
        <v>185</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2" x14ac:dyDescent="0.2">
      <c r="A292" s="219"/>
      <c r="B292" s="220"/>
      <c r="C292" s="261" t="s">
        <v>503</v>
      </c>
      <c r="D292" s="248"/>
      <c r="E292" s="249">
        <v>22.5</v>
      </c>
      <c r="F292" s="222"/>
      <c r="G292" s="222"/>
      <c r="H292" s="222"/>
      <c r="I292" s="222"/>
      <c r="J292" s="222"/>
      <c r="K292" s="222"/>
      <c r="L292" s="222"/>
      <c r="M292" s="222"/>
      <c r="N292" s="221"/>
      <c r="O292" s="221"/>
      <c r="P292" s="221"/>
      <c r="Q292" s="221"/>
      <c r="R292" s="222"/>
      <c r="S292" s="222"/>
      <c r="T292" s="222"/>
      <c r="U292" s="222"/>
      <c r="V292" s="222"/>
      <c r="W292" s="222"/>
      <c r="X292" s="222"/>
      <c r="Y292" s="222"/>
      <c r="Z292" s="212"/>
      <c r="AA292" s="212"/>
      <c r="AB292" s="212"/>
      <c r="AC292" s="212"/>
      <c r="AD292" s="212"/>
      <c r="AE292" s="212"/>
      <c r="AF292" s="212"/>
      <c r="AG292" s="212" t="s">
        <v>189</v>
      </c>
      <c r="AH292" s="212">
        <v>0</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53">
        <v>70</v>
      </c>
      <c r="B293" s="254" t="s">
        <v>504</v>
      </c>
      <c r="C293" s="264" t="s">
        <v>505</v>
      </c>
      <c r="D293" s="255" t="s">
        <v>192</v>
      </c>
      <c r="E293" s="256">
        <v>1.5</v>
      </c>
      <c r="F293" s="257"/>
      <c r="G293" s="258">
        <f>ROUND(E293*F293,2)</f>
        <v>0</v>
      </c>
      <c r="H293" s="257"/>
      <c r="I293" s="258">
        <f>ROUND(E293*H293,2)</f>
        <v>0</v>
      </c>
      <c r="J293" s="257"/>
      <c r="K293" s="258">
        <f>ROUND(E293*J293,2)</f>
        <v>0</v>
      </c>
      <c r="L293" s="258">
        <v>15</v>
      </c>
      <c r="M293" s="258">
        <f>G293*(1+L293/100)</f>
        <v>0</v>
      </c>
      <c r="N293" s="256">
        <v>5.2999999999999998E-4</v>
      </c>
      <c r="O293" s="256">
        <f>ROUND(E293*N293,2)</f>
        <v>0</v>
      </c>
      <c r="P293" s="256">
        <v>0</v>
      </c>
      <c r="Q293" s="256">
        <f>ROUND(E293*P293,2)</f>
        <v>0</v>
      </c>
      <c r="R293" s="258" t="s">
        <v>502</v>
      </c>
      <c r="S293" s="258" t="s">
        <v>143</v>
      </c>
      <c r="T293" s="259" t="s">
        <v>143</v>
      </c>
      <c r="U293" s="222">
        <v>0.1</v>
      </c>
      <c r="V293" s="222">
        <f>ROUND(E293*U293,2)</f>
        <v>0.15</v>
      </c>
      <c r="W293" s="222"/>
      <c r="X293" s="222" t="s">
        <v>184</v>
      </c>
      <c r="Y293" s="222" t="s">
        <v>146</v>
      </c>
      <c r="Z293" s="212"/>
      <c r="AA293" s="212"/>
      <c r="AB293" s="212"/>
      <c r="AC293" s="212"/>
      <c r="AD293" s="212"/>
      <c r="AE293" s="212"/>
      <c r="AF293" s="212"/>
      <c r="AG293" s="212" t="s">
        <v>185</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x14ac:dyDescent="0.2">
      <c r="A294" s="224" t="s">
        <v>138</v>
      </c>
      <c r="B294" s="225" t="s">
        <v>99</v>
      </c>
      <c r="C294" s="241" t="s">
        <v>100</v>
      </c>
      <c r="D294" s="226"/>
      <c r="E294" s="227"/>
      <c r="F294" s="228"/>
      <c r="G294" s="228">
        <f>SUMIF(AG295:AG331,"&lt;&gt;NOR",G295:G331)</f>
        <v>0</v>
      </c>
      <c r="H294" s="228"/>
      <c r="I294" s="228">
        <f>SUM(I295:I331)</f>
        <v>0</v>
      </c>
      <c r="J294" s="228"/>
      <c r="K294" s="228">
        <f>SUM(K295:K331)</f>
        <v>0</v>
      </c>
      <c r="L294" s="228"/>
      <c r="M294" s="228">
        <f>SUM(M295:M331)</f>
        <v>0</v>
      </c>
      <c r="N294" s="227"/>
      <c r="O294" s="227">
        <f>SUM(O295:O331)</f>
        <v>0.66</v>
      </c>
      <c r="P294" s="227"/>
      <c r="Q294" s="227">
        <f>SUM(Q295:Q331)</f>
        <v>0</v>
      </c>
      <c r="R294" s="228"/>
      <c r="S294" s="228"/>
      <c r="T294" s="229"/>
      <c r="U294" s="223"/>
      <c r="V294" s="223">
        <f>SUM(V295:V331)</f>
        <v>348.11999999999995</v>
      </c>
      <c r="W294" s="223"/>
      <c r="X294" s="223"/>
      <c r="Y294" s="223"/>
      <c r="AG294" t="s">
        <v>139</v>
      </c>
    </row>
    <row r="295" spans="1:60" outlineLevel="1" x14ac:dyDescent="0.2">
      <c r="A295" s="231">
        <v>71</v>
      </c>
      <c r="B295" s="232" t="s">
        <v>506</v>
      </c>
      <c r="C295" s="242" t="s">
        <v>507</v>
      </c>
      <c r="D295" s="233" t="s">
        <v>192</v>
      </c>
      <c r="E295" s="234">
        <v>110.754</v>
      </c>
      <c r="F295" s="235"/>
      <c r="G295" s="236">
        <f>ROUND(E295*F295,2)</f>
        <v>0</v>
      </c>
      <c r="H295" s="235"/>
      <c r="I295" s="236">
        <f>ROUND(E295*H295,2)</f>
        <v>0</v>
      </c>
      <c r="J295" s="235"/>
      <c r="K295" s="236">
        <f>ROUND(E295*J295,2)</f>
        <v>0</v>
      </c>
      <c r="L295" s="236">
        <v>15</v>
      </c>
      <c r="M295" s="236">
        <f>G295*(1+L295/100)</f>
        <v>0</v>
      </c>
      <c r="N295" s="234">
        <v>7.3999999999999999E-4</v>
      </c>
      <c r="O295" s="234">
        <f>ROUND(E295*N295,2)</f>
        <v>0.08</v>
      </c>
      <c r="P295" s="234">
        <v>0</v>
      </c>
      <c r="Q295" s="234">
        <f>ROUND(E295*P295,2)</f>
        <v>0</v>
      </c>
      <c r="R295" s="236" t="s">
        <v>508</v>
      </c>
      <c r="S295" s="236" t="s">
        <v>143</v>
      </c>
      <c r="T295" s="237" t="s">
        <v>143</v>
      </c>
      <c r="U295" s="222">
        <v>0.67</v>
      </c>
      <c r="V295" s="222">
        <f>ROUND(E295*U295,2)</f>
        <v>74.209999999999994</v>
      </c>
      <c r="W295" s="222"/>
      <c r="X295" s="222" t="s">
        <v>184</v>
      </c>
      <c r="Y295" s="222" t="s">
        <v>146</v>
      </c>
      <c r="Z295" s="212"/>
      <c r="AA295" s="212"/>
      <c r="AB295" s="212"/>
      <c r="AC295" s="212"/>
      <c r="AD295" s="212"/>
      <c r="AE295" s="212"/>
      <c r="AF295" s="212"/>
      <c r="AG295" s="212" t="s">
        <v>185</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2" x14ac:dyDescent="0.2">
      <c r="A296" s="219"/>
      <c r="B296" s="220"/>
      <c r="C296" s="260" t="s">
        <v>509</v>
      </c>
      <c r="D296" s="252"/>
      <c r="E296" s="252"/>
      <c r="F296" s="252"/>
      <c r="G296" s="252"/>
      <c r="H296" s="222"/>
      <c r="I296" s="222"/>
      <c r="J296" s="222"/>
      <c r="K296" s="222"/>
      <c r="L296" s="222"/>
      <c r="M296" s="222"/>
      <c r="N296" s="221"/>
      <c r="O296" s="221"/>
      <c r="P296" s="221"/>
      <c r="Q296" s="221"/>
      <c r="R296" s="222"/>
      <c r="S296" s="222"/>
      <c r="T296" s="222"/>
      <c r="U296" s="222"/>
      <c r="V296" s="222"/>
      <c r="W296" s="222"/>
      <c r="X296" s="222"/>
      <c r="Y296" s="222"/>
      <c r="Z296" s="212"/>
      <c r="AA296" s="212"/>
      <c r="AB296" s="212"/>
      <c r="AC296" s="212"/>
      <c r="AD296" s="212"/>
      <c r="AE296" s="212"/>
      <c r="AF296" s="212"/>
      <c r="AG296" s="212" t="s">
        <v>187</v>
      </c>
      <c r="AH296" s="212"/>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2" x14ac:dyDescent="0.2">
      <c r="A297" s="219"/>
      <c r="B297" s="220"/>
      <c r="C297" s="244" t="s">
        <v>510</v>
      </c>
      <c r="D297" s="240"/>
      <c r="E297" s="240"/>
      <c r="F297" s="240"/>
      <c r="G297" s="240"/>
      <c r="H297" s="222"/>
      <c r="I297" s="222"/>
      <c r="J297" s="222"/>
      <c r="K297" s="222"/>
      <c r="L297" s="222"/>
      <c r="M297" s="222"/>
      <c r="N297" s="221"/>
      <c r="O297" s="221"/>
      <c r="P297" s="221"/>
      <c r="Q297" s="221"/>
      <c r="R297" s="222"/>
      <c r="S297" s="222"/>
      <c r="T297" s="222"/>
      <c r="U297" s="222"/>
      <c r="V297" s="222"/>
      <c r="W297" s="222"/>
      <c r="X297" s="222"/>
      <c r="Y297" s="222"/>
      <c r="Z297" s="212"/>
      <c r="AA297" s="212"/>
      <c r="AB297" s="212"/>
      <c r="AC297" s="212"/>
      <c r="AD297" s="212"/>
      <c r="AE297" s="212"/>
      <c r="AF297" s="212"/>
      <c r="AG297" s="212" t="s">
        <v>148</v>
      </c>
      <c r="AH297" s="212"/>
      <c r="AI297" s="212"/>
      <c r="AJ297" s="212"/>
      <c r="AK297" s="212"/>
      <c r="AL297" s="212"/>
      <c r="AM297" s="212"/>
      <c r="AN297" s="212"/>
      <c r="AO297" s="212"/>
      <c r="AP297" s="212"/>
      <c r="AQ297" s="212"/>
      <c r="AR297" s="212"/>
      <c r="AS297" s="212"/>
      <c r="AT297" s="212"/>
      <c r="AU297" s="212"/>
      <c r="AV297" s="212"/>
      <c r="AW297" s="212"/>
      <c r="AX297" s="212"/>
      <c r="AY297" s="212"/>
      <c r="AZ297" s="212"/>
      <c r="BA297" s="239" t="str">
        <f>C297</f>
        <v>Potrubí včetně čistících kusů, tvarovek, objímek a vložek pro tlumení hluku. Bez zednických výpomocí.</v>
      </c>
      <c r="BB297" s="212"/>
      <c r="BC297" s="212"/>
      <c r="BD297" s="212"/>
      <c r="BE297" s="212"/>
      <c r="BF297" s="212"/>
      <c r="BG297" s="212"/>
      <c r="BH297" s="212"/>
    </row>
    <row r="298" spans="1:60" outlineLevel="3" x14ac:dyDescent="0.2">
      <c r="A298" s="219"/>
      <c r="B298" s="220"/>
      <c r="C298" s="244" t="s">
        <v>511</v>
      </c>
      <c r="D298" s="240"/>
      <c r="E298" s="240"/>
      <c r="F298" s="240"/>
      <c r="G298" s="240"/>
      <c r="H298" s="222"/>
      <c r="I298" s="222"/>
      <c r="J298" s="222"/>
      <c r="K298" s="222"/>
      <c r="L298" s="222"/>
      <c r="M298" s="222"/>
      <c r="N298" s="221"/>
      <c r="O298" s="221"/>
      <c r="P298" s="221"/>
      <c r="Q298" s="221"/>
      <c r="R298" s="222"/>
      <c r="S298" s="222"/>
      <c r="T298" s="222"/>
      <c r="U298" s="222"/>
      <c r="V298" s="222"/>
      <c r="W298" s="222"/>
      <c r="X298" s="222"/>
      <c r="Y298" s="222"/>
      <c r="Z298" s="212"/>
      <c r="AA298" s="212"/>
      <c r="AB298" s="212"/>
      <c r="AC298" s="212"/>
      <c r="AD298" s="212"/>
      <c r="AE298" s="212"/>
      <c r="AF298" s="212"/>
      <c r="AG298" s="212" t="s">
        <v>148</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2" x14ac:dyDescent="0.2">
      <c r="A299" s="219"/>
      <c r="B299" s="220"/>
      <c r="C299" s="261" t="s">
        <v>512</v>
      </c>
      <c r="D299" s="248"/>
      <c r="E299" s="249">
        <v>40.725999999999999</v>
      </c>
      <c r="F299" s="222"/>
      <c r="G299" s="222"/>
      <c r="H299" s="222"/>
      <c r="I299" s="222"/>
      <c r="J299" s="222"/>
      <c r="K299" s="222"/>
      <c r="L299" s="222"/>
      <c r="M299" s="222"/>
      <c r="N299" s="221"/>
      <c r="O299" s="221"/>
      <c r="P299" s="221"/>
      <c r="Q299" s="221"/>
      <c r="R299" s="222"/>
      <c r="S299" s="222"/>
      <c r="T299" s="222"/>
      <c r="U299" s="222"/>
      <c r="V299" s="222"/>
      <c r="W299" s="222"/>
      <c r="X299" s="222"/>
      <c r="Y299" s="222"/>
      <c r="Z299" s="212"/>
      <c r="AA299" s="212"/>
      <c r="AB299" s="212"/>
      <c r="AC299" s="212"/>
      <c r="AD299" s="212"/>
      <c r="AE299" s="212"/>
      <c r="AF299" s="212"/>
      <c r="AG299" s="212" t="s">
        <v>189</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3" x14ac:dyDescent="0.2">
      <c r="A300" s="219"/>
      <c r="B300" s="220"/>
      <c r="C300" s="261" t="s">
        <v>513</v>
      </c>
      <c r="D300" s="248"/>
      <c r="E300" s="249">
        <v>31.611999999999998</v>
      </c>
      <c r="F300" s="222"/>
      <c r="G300" s="222"/>
      <c r="H300" s="222"/>
      <c r="I300" s="222"/>
      <c r="J300" s="222"/>
      <c r="K300" s="222"/>
      <c r="L300" s="222"/>
      <c r="M300" s="222"/>
      <c r="N300" s="221"/>
      <c r="O300" s="221"/>
      <c r="P300" s="221"/>
      <c r="Q300" s="221"/>
      <c r="R300" s="222"/>
      <c r="S300" s="222"/>
      <c r="T300" s="222"/>
      <c r="U300" s="222"/>
      <c r="V300" s="222"/>
      <c r="W300" s="222"/>
      <c r="X300" s="222"/>
      <c r="Y300" s="222"/>
      <c r="Z300" s="212"/>
      <c r="AA300" s="212"/>
      <c r="AB300" s="212"/>
      <c r="AC300" s="212"/>
      <c r="AD300" s="212"/>
      <c r="AE300" s="212"/>
      <c r="AF300" s="212"/>
      <c r="AG300" s="212" t="s">
        <v>189</v>
      </c>
      <c r="AH300" s="212">
        <v>0</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3" x14ac:dyDescent="0.2">
      <c r="A301" s="219"/>
      <c r="B301" s="220"/>
      <c r="C301" s="261" t="s">
        <v>514</v>
      </c>
      <c r="D301" s="248"/>
      <c r="E301" s="249">
        <v>38.415999999999997</v>
      </c>
      <c r="F301" s="222"/>
      <c r="G301" s="222"/>
      <c r="H301" s="222"/>
      <c r="I301" s="222"/>
      <c r="J301" s="222"/>
      <c r="K301" s="222"/>
      <c r="L301" s="222"/>
      <c r="M301" s="222"/>
      <c r="N301" s="221"/>
      <c r="O301" s="221"/>
      <c r="P301" s="221"/>
      <c r="Q301" s="221"/>
      <c r="R301" s="222"/>
      <c r="S301" s="222"/>
      <c r="T301" s="222"/>
      <c r="U301" s="222"/>
      <c r="V301" s="222"/>
      <c r="W301" s="222"/>
      <c r="X301" s="222"/>
      <c r="Y301" s="222"/>
      <c r="Z301" s="212"/>
      <c r="AA301" s="212"/>
      <c r="AB301" s="212"/>
      <c r="AC301" s="212"/>
      <c r="AD301" s="212"/>
      <c r="AE301" s="212"/>
      <c r="AF301" s="212"/>
      <c r="AG301" s="212" t="s">
        <v>189</v>
      </c>
      <c r="AH301" s="212">
        <v>0</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ht="22.5" outlineLevel="1" x14ac:dyDescent="0.2">
      <c r="A302" s="231">
        <v>72</v>
      </c>
      <c r="B302" s="232" t="s">
        <v>515</v>
      </c>
      <c r="C302" s="242" t="s">
        <v>516</v>
      </c>
      <c r="D302" s="233" t="s">
        <v>192</v>
      </c>
      <c r="E302" s="234">
        <v>87.251000000000005</v>
      </c>
      <c r="F302" s="235"/>
      <c r="G302" s="236">
        <f>ROUND(E302*F302,2)</f>
        <v>0</v>
      </c>
      <c r="H302" s="235"/>
      <c r="I302" s="236">
        <f>ROUND(E302*H302,2)</f>
        <v>0</v>
      </c>
      <c r="J302" s="235"/>
      <c r="K302" s="236">
        <f>ROUND(E302*J302,2)</f>
        <v>0</v>
      </c>
      <c r="L302" s="236">
        <v>15</v>
      </c>
      <c r="M302" s="236">
        <f>G302*(1+L302/100)</f>
        <v>0</v>
      </c>
      <c r="N302" s="234">
        <v>1.3699999999999999E-3</v>
      </c>
      <c r="O302" s="234">
        <f>ROUND(E302*N302,2)</f>
        <v>0.12</v>
      </c>
      <c r="P302" s="234">
        <v>0</v>
      </c>
      <c r="Q302" s="234">
        <f>ROUND(E302*P302,2)</f>
        <v>0</v>
      </c>
      <c r="R302" s="236" t="s">
        <v>508</v>
      </c>
      <c r="S302" s="236" t="s">
        <v>143</v>
      </c>
      <c r="T302" s="237" t="s">
        <v>143</v>
      </c>
      <c r="U302" s="222">
        <v>0.8</v>
      </c>
      <c r="V302" s="222">
        <f>ROUND(E302*U302,2)</f>
        <v>69.8</v>
      </c>
      <c r="W302" s="222"/>
      <c r="X302" s="222" t="s">
        <v>184</v>
      </c>
      <c r="Y302" s="222" t="s">
        <v>146</v>
      </c>
      <c r="Z302" s="212"/>
      <c r="AA302" s="212"/>
      <c r="AB302" s="212"/>
      <c r="AC302" s="212"/>
      <c r="AD302" s="212"/>
      <c r="AE302" s="212"/>
      <c r="AF302" s="212"/>
      <c r="AG302" s="212" t="s">
        <v>185</v>
      </c>
      <c r="AH302" s="212"/>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2" x14ac:dyDescent="0.2">
      <c r="A303" s="219"/>
      <c r="B303" s="220"/>
      <c r="C303" s="260" t="s">
        <v>509</v>
      </c>
      <c r="D303" s="252"/>
      <c r="E303" s="252"/>
      <c r="F303" s="252"/>
      <c r="G303" s="252"/>
      <c r="H303" s="222"/>
      <c r="I303" s="222"/>
      <c r="J303" s="222"/>
      <c r="K303" s="222"/>
      <c r="L303" s="222"/>
      <c r="M303" s="222"/>
      <c r="N303" s="221"/>
      <c r="O303" s="221"/>
      <c r="P303" s="221"/>
      <c r="Q303" s="221"/>
      <c r="R303" s="222"/>
      <c r="S303" s="222"/>
      <c r="T303" s="222"/>
      <c r="U303" s="222"/>
      <c r="V303" s="222"/>
      <c r="W303" s="222"/>
      <c r="X303" s="222"/>
      <c r="Y303" s="222"/>
      <c r="Z303" s="212"/>
      <c r="AA303" s="212"/>
      <c r="AB303" s="212"/>
      <c r="AC303" s="212"/>
      <c r="AD303" s="212"/>
      <c r="AE303" s="212"/>
      <c r="AF303" s="212"/>
      <c r="AG303" s="212" t="s">
        <v>187</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2" x14ac:dyDescent="0.2">
      <c r="A304" s="219"/>
      <c r="B304" s="220"/>
      <c r="C304" s="244" t="s">
        <v>510</v>
      </c>
      <c r="D304" s="240"/>
      <c r="E304" s="240"/>
      <c r="F304" s="240"/>
      <c r="G304" s="240"/>
      <c r="H304" s="222"/>
      <c r="I304" s="222"/>
      <c r="J304" s="222"/>
      <c r="K304" s="222"/>
      <c r="L304" s="222"/>
      <c r="M304" s="222"/>
      <c r="N304" s="221"/>
      <c r="O304" s="221"/>
      <c r="P304" s="221"/>
      <c r="Q304" s="221"/>
      <c r="R304" s="222"/>
      <c r="S304" s="222"/>
      <c r="T304" s="222"/>
      <c r="U304" s="222"/>
      <c r="V304" s="222"/>
      <c r="W304" s="222"/>
      <c r="X304" s="222"/>
      <c r="Y304" s="222"/>
      <c r="Z304" s="212"/>
      <c r="AA304" s="212"/>
      <c r="AB304" s="212"/>
      <c r="AC304" s="212"/>
      <c r="AD304" s="212"/>
      <c r="AE304" s="212"/>
      <c r="AF304" s="212"/>
      <c r="AG304" s="212" t="s">
        <v>148</v>
      </c>
      <c r="AH304" s="212"/>
      <c r="AI304" s="212"/>
      <c r="AJ304" s="212"/>
      <c r="AK304" s="212"/>
      <c r="AL304" s="212"/>
      <c r="AM304" s="212"/>
      <c r="AN304" s="212"/>
      <c r="AO304" s="212"/>
      <c r="AP304" s="212"/>
      <c r="AQ304" s="212"/>
      <c r="AR304" s="212"/>
      <c r="AS304" s="212"/>
      <c r="AT304" s="212"/>
      <c r="AU304" s="212"/>
      <c r="AV304" s="212"/>
      <c r="AW304" s="212"/>
      <c r="AX304" s="212"/>
      <c r="AY304" s="212"/>
      <c r="AZ304" s="212"/>
      <c r="BA304" s="239" t="str">
        <f>C304</f>
        <v>Potrubí včetně čistících kusů, tvarovek, objímek a vložek pro tlumení hluku. Bez zednických výpomocí.</v>
      </c>
      <c r="BB304" s="212"/>
      <c r="BC304" s="212"/>
      <c r="BD304" s="212"/>
      <c r="BE304" s="212"/>
      <c r="BF304" s="212"/>
      <c r="BG304" s="212"/>
      <c r="BH304" s="212"/>
    </row>
    <row r="305" spans="1:60" outlineLevel="3" x14ac:dyDescent="0.2">
      <c r="A305" s="219"/>
      <c r="B305" s="220"/>
      <c r="C305" s="244" t="s">
        <v>511</v>
      </c>
      <c r="D305" s="240"/>
      <c r="E305" s="240"/>
      <c r="F305" s="240"/>
      <c r="G305" s="240"/>
      <c r="H305" s="222"/>
      <c r="I305" s="222"/>
      <c r="J305" s="222"/>
      <c r="K305" s="222"/>
      <c r="L305" s="222"/>
      <c r="M305" s="222"/>
      <c r="N305" s="221"/>
      <c r="O305" s="221"/>
      <c r="P305" s="221"/>
      <c r="Q305" s="221"/>
      <c r="R305" s="222"/>
      <c r="S305" s="222"/>
      <c r="T305" s="222"/>
      <c r="U305" s="222"/>
      <c r="V305" s="222"/>
      <c r="W305" s="222"/>
      <c r="X305" s="222"/>
      <c r="Y305" s="222"/>
      <c r="Z305" s="212"/>
      <c r="AA305" s="212"/>
      <c r="AB305" s="212"/>
      <c r="AC305" s="212"/>
      <c r="AD305" s="212"/>
      <c r="AE305" s="212"/>
      <c r="AF305" s="212"/>
      <c r="AG305" s="212" t="s">
        <v>148</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2" x14ac:dyDescent="0.2">
      <c r="A306" s="219"/>
      <c r="B306" s="220"/>
      <c r="C306" s="261" t="s">
        <v>517</v>
      </c>
      <c r="D306" s="248"/>
      <c r="E306" s="249">
        <v>13.353999999999999</v>
      </c>
      <c r="F306" s="222"/>
      <c r="G306" s="222"/>
      <c r="H306" s="222"/>
      <c r="I306" s="222"/>
      <c r="J306" s="222"/>
      <c r="K306" s="222"/>
      <c r="L306" s="222"/>
      <c r="M306" s="222"/>
      <c r="N306" s="221"/>
      <c r="O306" s="221"/>
      <c r="P306" s="221"/>
      <c r="Q306" s="221"/>
      <c r="R306" s="222"/>
      <c r="S306" s="222"/>
      <c r="T306" s="222"/>
      <c r="U306" s="222"/>
      <c r="V306" s="222"/>
      <c r="W306" s="222"/>
      <c r="X306" s="222"/>
      <c r="Y306" s="222"/>
      <c r="Z306" s="212"/>
      <c r="AA306" s="212"/>
      <c r="AB306" s="212"/>
      <c r="AC306" s="212"/>
      <c r="AD306" s="212"/>
      <c r="AE306" s="212"/>
      <c r="AF306" s="212"/>
      <c r="AG306" s="212" t="s">
        <v>189</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ht="33.75" outlineLevel="3" x14ac:dyDescent="0.2">
      <c r="A307" s="219"/>
      <c r="B307" s="220"/>
      <c r="C307" s="261" t="s">
        <v>518</v>
      </c>
      <c r="D307" s="248"/>
      <c r="E307" s="249">
        <v>54.999000000000002</v>
      </c>
      <c r="F307" s="222"/>
      <c r="G307" s="222"/>
      <c r="H307" s="222"/>
      <c r="I307" s="222"/>
      <c r="J307" s="222"/>
      <c r="K307" s="222"/>
      <c r="L307" s="222"/>
      <c r="M307" s="222"/>
      <c r="N307" s="221"/>
      <c r="O307" s="221"/>
      <c r="P307" s="221"/>
      <c r="Q307" s="221"/>
      <c r="R307" s="222"/>
      <c r="S307" s="222"/>
      <c r="T307" s="222"/>
      <c r="U307" s="222"/>
      <c r="V307" s="222"/>
      <c r="W307" s="222"/>
      <c r="X307" s="222"/>
      <c r="Y307" s="222"/>
      <c r="Z307" s="212"/>
      <c r="AA307" s="212"/>
      <c r="AB307" s="212"/>
      <c r="AC307" s="212"/>
      <c r="AD307" s="212"/>
      <c r="AE307" s="212"/>
      <c r="AF307" s="212"/>
      <c r="AG307" s="212" t="s">
        <v>189</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3" x14ac:dyDescent="0.2">
      <c r="A308" s="219"/>
      <c r="B308" s="220"/>
      <c r="C308" s="261" t="s">
        <v>519</v>
      </c>
      <c r="D308" s="248"/>
      <c r="E308" s="249">
        <v>18.898</v>
      </c>
      <c r="F308" s="222"/>
      <c r="G308" s="222"/>
      <c r="H308" s="222"/>
      <c r="I308" s="222"/>
      <c r="J308" s="222"/>
      <c r="K308" s="222"/>
      <c r="L308" s="222"/>
      <c r="M308" s="222"/>
      <c r="N308" s="221"/>
      <c r="O308" s="221"/>
      <c r="P308" s="221"/>
      <c r="Q308" s="221"/>
      <c r="R308" s="222"/>
      <c r="S308" s="222"/>
      <c r="T308" s="222"/>
      <c r="U308" s="222"/>
      <c r="V308" s="222"/>
      <c r="W308" s="222"/>
      <c r="X308" s="222"/>
      <c r="Y308" s="222"/>
      <c r="Z308" s="212"/>
      <c r="AA308" s="212"/>
      <c r="AB308" s="212"/>
      <c r="AC308" s="212"/>
      <c r="AD308" s="212"/>
      <c r="AE308" s="212"/>
      <c r="AF308" s="212"/>
      <c r="AG308" s="212" t="s">
        <v>189</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ht="22.5" outlineLevel="1" x14ac:dyDescent="0.2">
      <c r="A309" s="231">
        <v>73</v>
      </c>
      <c r="B309" s="232" t="s">
        <v>520</v>
      </c>
      <c r="C309" s="242" t="s">
        <v>521</v>
      </c>
      <c r="D309" s="233" t="s">
        <v>192</v>
      </c>
      <c r="E309" s="234">
        <v>107.476</v>
      </c>
      <c r="F309" s="235"/>
      <c r="G309" s="236">
        <f>ROUND(E309*F309,2)</f>
        <v>0</v>
      </c>
      <c r="H309" s="235"/>
      <c r="I309" s="236">
        <f>ROUND(E309*H309,2)</f>
        <v>0</v>
      </c>
      <c r="J309" s="235"/>
      <c r="K309" s="236">
        <f>ROUND(E309*J309,2)</f>
        <v>0</v>
      </c>
      <c r="L309" s="236">
        <v>15</v>
      </c>
      <c r="M309" s="236">
        <f>G309*(1+L309/100)</f>
        <v>0</v>
      </c>
      <c r="N309" s="234">
        <v>1.73E-3</v>
      </c>
      <c r="O309" s="234">
        <f>ROUND(E309*N309,2)</f>
        <v>0.19</v>
      </c>
      <c r="P309" s="234">
        <v>0</v>
      </c>
      <c r="Q309" s="234">
        <f>ROUND(E309*P309,2)</f>
        <v>0</v>
      </c>
      <c r="R309" s="236" t="s">
        <v>508</v>
      </c>
      <c r="S309" s="236" t="s">
        <v>143</v>
      </c>
      <c r="T309" s="237" t="s">
        <v>143</v>
      </c>
      <c r="U309" s="222">
        <v>0.83</v>
      </c>
      <c r="V309" s="222">
        <f>ROUND(E309*U309,2)</f>
        <v>89.21</v>
      </c>
      <c r="W309" s="222"/>
      <c r="X309" s="222" t="s">
        <v>184</v>
      </c>
      <c r="Y309" s="222" t="s">
        <v>146</v>
      </c>
      <c r="Z309" s="212"/>
      <c r="AA309" s="212"/>
      <c r="AB309" s="212"/>
      <c r="AC309" s="212"/>
      <c r="AD309" s="212"/>
      <c r="AE309" s="212"/>
      <c r="AF309" s="212"/>
      <c r="AG309" s="212" t="s">
        <v>185</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2" x14ac:dyDescent="0.2">
      <c r="A310" s="219"/>
      <c r="B310" s="220"/>
      <c r="C310" s="260" t="s">
        <v>509</v>
      </c>
      <c r="D310" s="252"/>
      <c r="E310" s="252"/>
      <c r="F310" s="252"/>
      <c r="G310" s="252"/>
      <c r="H310" s="222"/>
      <c r="I310" s="222"/>
      <c r="J310" s="222"/>
      <c r="K310" s="222"/>
      <c r="L310" s="222"/>
      <c r="M310" s="222"/>
      <c r="N310" s="221"/>
      <c r="O310" s="221"/>
      <c r="P310" s="221"/>
      <c r="Q310" s="221"/>
      <c r="R310" s="222"/>
      <c r="S310" s="222"/>
      <c r="T310" s="222"/>
      <c r="U310" s="222"/>
      <c r="V310" s="222"/>
      <c r="W310" s="222"/>
      <c r="X310" s="222"/>
      <c r="Y310" s="222"/>
      <c r="Z310" s="212"/>
      <c r="AA310" s="212"/>
      <c r="AB310" s="212"/>
      <c r="AC310" s="212"/>
      <c r="AD310" s="212"/>
      <c r="AE310" s="212"/>
      <c r="AF310" s="212"/>
      <c r="AG310" s="212" t="s">
        <v>187</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2" x14ac:dyDescent="0.2">
      <c r="A311" s="219"/>
      <c r="B311" s="220"/>
      <c r="C311" s="244" t="s">
        <v>510</v>
      </c>
      <c r="D311" s="240"/>
      <c r="E311" s="240"/>
      <c r="F311" s="240"/>
      <c r="G311" s="240"/>
      <c r="H311" s="222"/>
      <c r="I311" s="222"/>
      <c r="J311" s="222"/>
      <c r="K311" s="222"/>
      <c r="L311" s="222"/>
      <c r="M311" s="222"/>
      <c r="N311" s="221"/>
      <c r="O311" s="221"/>
      <c r="P311" s="221"/>
      <c r="Q311" s="221"/>
      <c r="R311" s="222"/>
      <c r="S311" s="222"/>
      <c r="T311" s="222"/>
      <c r="U311" s="222"/>
      <c r="V311" s="222"/>
      <c r="W311" s="222"/>
      <c r="X311" s="222"/>
      <c r="Y311" s="222"/>
      <c r="Z311" s="212"/>
      <c r="AA311" s="212"/>
      <c r="AB311" s="212"/>
      <c r="AC311" s="212"/>
      <c r="AD311" s="212"/>
      <c r="AE311" s="212"/>
      <c r="AF311" s="212"/>
      <c r="AG311" s="212" t="s">
        <v>148</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39" t="str">
        <f>C311</f>
        <v>Potrubí včetně čistících kusů, tvarovek, objímek a vložek pro tlumení hluku. Bez zednických výpomocí.</v>
      </c>
      <c r="BB311" s="212"/>
      <c r="BC311" s="212"/>
      <c r="BD311" s="212"/>
      <c r="BE311" s="212"/>
      <c r="BF311" s="212"/>
      <c r="BG311" s="212"/>
      <c r="BH311" s="212"/>
    </row>
    <row r="312" spans="1:60" outlineLevel="3" x14ac:dyDescent="0.2">
      <c r="A312" s="219"/>
      <c r="B312" s="220"/>
      <c r="C312" s="244" t="s">
        <v>511</v>
      </c>
      <c r="D312" s="240"/>
      <c r="E312" s="240"/>
      <c r="F312" s="240"/>
      <c r="G312" s="240"/>
      <c r="H312" s="222"/>
      <c r="I312" s="222"/>
      <c r="J312" s="222"/>
      <c r="K312" s="222"/>
      <c r="L312" s="222"/>
      <c r="M312" s="222"/>
      <c r="N312" s="221"/>
      <c r="O312" s="221"/>
      <c r="P312" s="221"/>
      <c r="Q312" s="221"/>
      <c r="R312" s="222"/>
      <c r="S312" s="222"/>
      <c r="T312" s="222"/>
      <c r="U312" s="222"/>
      <c r="V312" s="222"/>
      <c r="W312" s="222"/>
      <c r="X312" s="222"/>
      <c r="Y312" s="222"/>
      <c r="Z312" s="212"/>
      <c r="AA312" s="212"/>
      <c r="AB312" s="212"/>
      <c r="AC312" s="212"/>
      <c r="AD312" s="212"/>
      <c r="AE312" s="212"/>
      <c r="AF312" s="212"/>
      <c r="AG312" s="212" t="s">
        <v>148</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2" x14ac:dyDescent="0.2">
      <c r="A313" s="219"/>
      <c r="B313" s="220"/>
      <c r="C313" s="261" t="s">
        <v>522</v>
      </c>
      <c r="D313" s="248"/>
      <c r="E313" s="249">
        <v>25.475999999999999</v>
      </c>
      <c r="F313" s="222"/>
      <c r="G313" s="222"/>
      <c r="H313" s="222"/>
      <c r="I313" s="222"/>
      <c r="J313" s="222"/>
      <c r="K313" s="222"/>
      <c r="L313" s="222"/>
      <c r="M313" s="222"/>
      <c r="N313" s="221"/>
      <c r="O313" s="221"/>
      <c r="P313" s="221"/>
      <c r="Q313" s="221"/>
      <c r="R313" s="222"/>
      <c r="S313" s="222"/>
      <c r="T313" s="222"/>
      <c r="U313" s="222"/>
      <c r="V313" s="222"/>
      <c r="W313" s="222"/>
      <c r="X313" s="222"/>
      <c r="Y313" s="222"/>
      <c r="Z313" s="212"/>
      <c r="AA313" s="212"/>
      <c r="AB313" s="212"/>
      <c r="AC313" s="212"/>
      <c r="AD313" s="212"/>
      <c r="AE313" s="212"/>
      <c r="AF313" s="212"/>
      <c r="AG313" s="212" t="s">
        <v>189</v>
      </c>
      <c r="AH313" s="212">
        <v>0</v>
      </c>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3" x14ac:dyDescent="0.2">
      <c r="A314" s="219"/>
      <c r="B314" s="220"/>
      <c r="C314" s="261" t="s">
        <v>523</v>
      </c>
      <c r="D314" s="248"/>
      <c r="E314" s="249">
        <v>38.273000000000003</v>
      </c>
      <c r="F314" s="222"/>
      <c r="G314" s="222"/>
      <c r="H314" s="222"/>
      <c r="I314" s="222"/>
      <c r="J314" s="222"/>
      <c r="K314" s="222"/>
      <c r="L314" s="222"/>
      <c r="M314" s="222"/>
      <c r="N314" s="221"/>
      <c r="O314" s="221"/>
      <c r="P314" s="221"/>
      <c r="Q314" s="221"/>
      <c r="R314" s="222"/>
      <c r="S314" s="222"/>
      <c r="T314" s="222"/>
      <c r="U314" s="222"/>
      <c r="V314" s="222"/>
      <c r="W314" s="222"/>
      <c r="X314" s="222"/>
      <c r="Y314" s="222"/>
      <c r="Z314" s="212"/>
      <c r="AA314" s="212"/>
      <c r="AB314" s="212"/>
      <c r="AC314" s="212"/>
      <c r="AD314" s="212"/>
      <c r="AE314" s="212"/>
      <c r="AF314" s="212"/>
      <c r="AG314" s="212" t="s">
        <v>189</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3" x14ac:dyDescent="0.2">
      <c r="A315" s="219"/>
      <c r="B315" s="220"/>
      <c r="C315" s="261" t="s">
        <v>524</v>
      </c>
      <c r="D315" s="248"/>
      <c r="E315" s="249">
        <v>43.726999999999997</v>
      </c>
      <c r="F315" s="222"/>
      <c r="G315" s="222"/>
      <c r="H315" s="222"/>
      <c r="I315" s="222"/>
      <c r="J315" s="222"/>
      <c r="K315" s="222"/>
      <c r="L315" s="222"/>
      <c r="M315" s="222"/>
      <c r="N315" s="221"/>
      <c r="O315" s="221"/>
      <c r="P315" s="221"/>
      <c r="Q315" s="221"/>
      <c r="R315" s="222"/>
      <c r="S315" s="222"/>
      <c r="T315" s="222"/>
      <c r="U315" s="222"/>
      <c r="V315" s="222"/>
      <c r="W315" s="222"/>
      <c r="X315" s="222"/>
      <c r="Y315" s="222"/>
      <c r="Z315" s="212"/>
      <c r="AA315" s="212"/>
      <c r="AB315" s="212"/>
      <c r="AC315" s="212"/>
      <c r="AD315" s="212"/>
      <c r="AE315" s="212"/>
      <c r="AF315" s="212"/>
      <c r="AG315" s="212" t="s">
        <v>189</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ht="22.5" outlineLevel="1" x14ac:dyDescent="0.2">
      <c r="A316" s="231">
        <v>74</v>
      </c>
      <c r="B316" s="232" t="s">
        <v>525</v>
      </c>
      <c r="C316" s="242" t="s">
        <v>526</v>
      </c>
      <c r="D316" s="233" t="s">
        <v>192</v>
      </c>
      <c r="E316" s="234">
        <v>108.428</v>
      </c>
      <c r="F316" s="235"/>
      <c r="G316" s="236">
        <f>ROUND(E316*F316,2)</f>
        <v>0</v>
      </c>
      <c r="H316" s="235"/>
      <c r="I316" s="236">
        <f>ROUND(E316*H316,2)</f>
        <v>0</v>
      </c>
      <c r="J316" s="235"/>
      <c r="K316" s="236">
        <f>ROUND(E316*J316,2)</f>
        <v>0</v>
      </c>
      <c r="L316" s="236">
        <v>15</v>
      </c>
      <c r="M316" s="236">
        <f>G316*(1+L316/100)</f>
        <v>0</v>
      </c>
      <c r="N316" s="234">
        <v>2.47E-3</v>
      </c>
      <c r="O316" s="234">
        <f>ROUND(E316*N316,2)</f>
        <v>0.27</v>
      </c>
      <c r="P316" s="234">
        <v>0</v>
      </c>
      <c r="Q316" s="234">
        <f>ROUND(E316*P316,2)</f>
        <v>0</v>
      </c>
      <c r="R316" s="236" t="s">
        <v>508</v>
      </c>
      <c r="S316" s="236" t="s">
        <v>143</v>
      </c>
      <c r="T316" s="237" t="s">
        <v>143</v>
      </c>
      <c r="U316" s="222">
        <v>0.85</v>
      </c>
      <c r="V316" s="222">
        <f>ROUND(E316*U316,2)</f>
        <v>92.16</v>
      </c>
      <c r="W316" s="222"/>
      <c r="X316" s="222" t="s">
        <v>184</v>
      </c>
      <c r="Y316" s="222" t="s">
        <v>146</v>
      </c>
      <c r="Z316" s="212"/>
      <c r="AA316" s="212"/>
      <c r="AB316" s="212"/>
      <c r="AC316" s="212"/>
      <c r="AD316" s="212"/>
      <c r="AE316" s="212"/>
      <c r="AF316" s="212"/>
      <c r="AG316" s="212" t="s">
        <v>185</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2" x14ac:dyDescent="0.2">
      <c r="A317" s="219"/>
      <c r="B317" s="220"/>
      <c r="C317" s="260" t="s">
        <v>509</v>
      </c>
      <c r="D317" s="252"/>
      <c r="E317" s="252"/>
      <c r="F317" s="252"/>
      <c r="G317" s="252"/>
      <c r="H317" s="222"/>
      <c r="I317" s="222"/>
      <c r="J317" s="222"/>
      <c r="K317" s="222"/>
      <c r="L317" s="222"/>
      <c r="M317" s="222"/>
      <c r="N317" s="221"/>
      <c r="O317" s="221"/>
      <c r="P317" s="221"/>
      <c r="Q317" s="221"/>
      <c r="R317" s="222"/>
      <c r="S317" s="222"/>
      <c r="T317" s="222"/>
      <c r="U317" s="222"/>
      <c r="V317" s="222"/>
      <c r="W317" s="222"/>
      <c r="X317" s="222"/>
      <c r="Y317" s="222"/>
      <c r="Z317" s="212"/>
      <c r="AA317" s="212"/>
      <c r="AB317" s="212"/>
      <c r="AC317" s="212"/>
      <c r="AD317" s="212"/>
      <c r="AE317" s="212"/>
      <c r="AF317" s="212"/>
      <c r="AG317" s="212" t="s">
        <v>187</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2" x14ac:dyDescent="0.2">
      <c r="A318" s="219"/>
      <c r="B318" s="220"/>
      <c r="C318" s="244" t="s">
        <v>510</v>
      </c>
      <c r="D318" s="240"/>
      <c r="E318" s="240"/>
      <c r="F318" s="240"/>
      <c r="G318" s="240"/>
      <c r="H318" s="222"/>
      <c r="I318" s="222"/>
      <c r="J318" s="222"/>
      <c r="K318" s="222"/>
      <c r="L318" s="222"/>
      <c r="M318" s="222"/>
      <c r="N318" s="221"/>
      <c r="O318" s="221"/>
      <c r="P318" s="221"/>
      <c r="Q318" s="221"/>
      <c r="R318" s="222"/>
      <c r="S318" s="222"/>
      <c r="T318" s="222"/>
      <c r="U318" s="222"/>
      <c r="V318" s="222"/>
      <c r="W318" s="222"/>
      <c r="X318" s="222"/>
      <c r="Y318" s="222"/>
      <c r="Z318" s="212"/>
      <c r="AA318" s="212"/>
      <c r="AB318" s="212"/>
      <c r="AC318" s="212"/>
      <c r="AD318" s="212"/>
      <c r="AE318" s="212"/>
      <c r="AF318" s="212"/>
      <c r="AG318" s="212" t="s">
        <v>148</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39" t="str">
        <f>C318</f>
        <v>Potrubí včetně čistících kusů, tvarovek, objímek a vložek pro tlumení hluku. Bez zednických výpomocí.</v>
      </c>
      <c r="BB318" s="212"/>
      <c r="BC318" s="212"/>
      <c r="BD318" s="212"/>
      <c r="BE318" s="212"/>
      <c r="BF318" s="212"/>
      <c r="BG318" s="212"/>
      <c r="BH318" s="212"/>
    </row>
    <row r="319" spans="1:60" outlineLevel="3" x14ac:dyDescent="0.2">
      <c r="A319" s="219"/>
      <c r="B319" s="220"/>
      <c r="C319" s="244" t="s">
        <v>511</v>
      </c>
      <c r="D319" s="240"/>
      <c r="E319" s="240"/>
      <c r="F319" s="240"/>
      <c r="G319" s="240"/>
      <c r="H319" s="222"/>
      <c r="I319" s="222"/>
      <c r="J319" s="222"/>
      <c r="K319" s="222"/>
      <c r="L319" s="222"/>
      <c r="M319" s="222"/>
      <c r="N319" s="221"/>
      <c r="O319" s="221"/>
      <c r="P319" s="221"/>
      <c r="Q319" s="221"/>
      <c r="R319" s="222"/>
      <c r="S319" s="222"/>
      <c r="T319" s="222"/>
      <c r="U319" s="222"/>
      <c r="V319" s="222"/>
      <c r="W319" s="222"/>
      <c r="X319" s="222"/>
      <c r="Y319" s="222"/>
      <c r="Z319" s="212"/>
      <c r="AA319" s="212"/>
      <c r="AB319" s="212"/>
      <c r="AC319" s="212"/>
      <c r="AD319" s="212"/>
      <c r="AE319" s="212"/>
      <c r="AF319" s="212"/>
      <c r="AG319" s="212" t="s">
        <v>148</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2" x14ac:dyDescent="0.2">
      <c r="A320" s="219"/>
      <c r="B320" s="220"/>
      <c r="C320" s="261" t="s">
        <v>527</v>
      </c>
      <c r="D320" s="248"/>
      <c r="E320" s="249">
        <v>41.61</v>
      </c>
      <c r="F320" s="222"/>
      <c r="G320" s="222"/>
      <c r="H320" s="222"/>
      <c r="I320" s="222"/>
      <c r="J320" s="222"/>
      <c r="K320" s="222"/>
      <c r="L320" s="222"/>
      <c r="M320" s="222"/>
      <c r="N320" s="221"/>
      <c r="O320" s="221"/>
      <c r="P320" s="221"/>
      <c r="Q320" s="221"/>
      <c r="R320" s="222"/>
      <c r="S320" s="222"/>
      <c r="T320" s="222"/>
      <c r="U320" s="222"/>
      <c r="V320" s="222"/>
      <c r="W320" s="222"/>
      <c r="X320" s="222"/>
      <c r="Y320" s="222"/>
      <c r="Z320" s="212"/>
      <c r="AA320" s="212"/>
      <c r="AB320" s="212"/>
      <c r="AC320" s="212"/>
      <c r="AD320" s="212"/>
      <c r="AE320" s="212"/>
      <c r="AF320" s="212"/>
      <c r="AG320" s="212" t="s">
        <v>189</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3" x14ac:dyDescent="0.2">
      <c r="A321" s="219"/>
      <c r="B321" s="220"/>
      <c r="C321" s="261" t="s">
        <v>528</v>
      </c>
      <c r="D321" s="248"/>
      <c r="E321" s="249">
        <v>45.529000000000003</v>
      </c>
      <c r="F321" s="222"/>
      <c r="G321" s="222"/>
      <c r="H321" s="222"/>
      <c r="I321" s="222"/>
      <c r="J321" s="222"/>
      <c r="K321" s="222"/>
      <c r="L321" s="222"/>
      <c r="M321" s="222"/>
      <c r="N321" s="221"/>
      <c r="O321" s="221"/>
      <c r="P321" s="221"/>
      <c r="Q321" s="221"/>
      <c r="R321" s="222"/>
      <c r="S321" s="222"/>
      <c r="T321" s="222"/>
      <c r="U321" s="222"/>
      <c r="V321" s="222"/>
      <c r="W321" s="222"/>
      <c r="X321" s="222"/>
      <c r="Y321" s="222"/>
      <c r="Z321" s="212"/>
      <c r="AA321" s="212"/>
      <c r="AB321" s="212"/>
      <c r="AC321" s="212"/>
      <c r="AD321" s="212"/>
      <c r="AE321" s="212"/>
      <c r="AF321" s="212"/>
      <c r="AG321" s="212" t="s">
        <v>189</v>
      </c>
      <c r="AH321" s="212">
        <v>0</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3" x14ac:dyDescent="0.2">
      <c r="A322" s="219"/>
      <c r="B322" s="220"/>
      <c r="C322" s="261" t="s">
        <v>529</v>
      </c>
      <c r="D322" s="248"/>
      <c r="E322" s="249">
        <v>21.289000000000001</v>
      </c>
      <c r="F322" s="222"/>
      <c r="G322" s="222"/>
      <c r="H322" s="222"/>
      <c r="I322" s="222"/>
      <c r="J322" s="222"/>
      <c r="K322" s="222"/>
      <c r="L322" s="222"/>
      <c r="M322" s="222"/>
      <c r="N322" s="221"/>
      <c r="O322" s="221"/>
      <c r="P322" s="221"/>
      <c r="Q322" s="221"/>
      <c r="R322" s="222"/>
      <c r="S322" s="222"/>
      <c r="T322" s="222"/>
      <c r="U322" s="222"/>
      <c r="V322" s="222"/>
      <c r="W322" s="222"/>
      <c r="X322" s="222"/>
      <c r="Y322" s="222"/>
      <c r="Z322" s="212"/>
      <c r="AA322" s="212"/>
      <c r="AB322" s="212"/>
      <c r="AC322" s="212"/>
      <c r="AD322" s="212"/>
      <c r="AE322" s="212"/>
      <c r="AF322" s="212"/>
      <c r="AG322" s="212" t="s">
        <v>189</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53">
        <v>75</v>
      </c>
      <c r="B323" s="254" t="s">
        <v>530</v>
      </c>
      <c r="C323" s="264" t="s">
        <v>531</v>
      </c>
      <c r="D323" s="255" t="s">
        <v>276</v>
      </c>
      <c r="E323" s="256">
        <v>1</v>
      </c>
      <c r="F323" s="257"/>
      <c r="G323" s="258">
        <f>ROUND(E323*F323,2)</f>
        <v>0</v>
      </c>
      <c r="H323" s="257"/>
      <c r="I323" s="258">
        <f>ROUND(E323*H323,2)</f>
        <v>0</v>
      </c>
      <c r="J323" s="257"/>
      <c r="K323" s="258">
        <f>ROUND(E323*J323,2)</f>
        <v>0</v>
      </c>
      <c r="L323" s="258">
        <v>15</v>
      </c>
      <c r="M323" s="258">
        <f>G323*(1+L323/100)</f>
        <v>0</v>
      </c>
      <c r="N323" s="256">
        <v>0</v>
      </c>
      <c r="O323" s="256">
        <f>ROUND(E323*N323,2)</f>
        <v>0</v>
      </c>
      <c r="P323" s="256">
        <v>0</v>
      </c>
      <c r="Q323" s="256">
        <f>ROUND(E323*P323,2)</f>
        <v>0</v>
      </c>
      <c r="R323" s="258"/>
      <c r="S323" s="258" t="s">
        <v>277</v>
      </c>
      <c r="T323" s="259" t="s">
        <v>144</v>
      </c>
      <c r="U323" s="222">
        <v>0</v>
      </c>
      <c r="V323" s="222">
        <f>ROUND(E323*U323,2)</f>
        <v>0</v>
      </c>
      <c r="W323" s="222"/>
      <c r="X323" s="222" t="s">
        <v>184</v>
      </c>
      <c r="Y323" s="222" t="s">
        <v>146</v>
      </c>
      <c r="Z323" s="212"/>
      <c r="AA323" s="212"/>
      <c r="AB323" s="212"/>
      <c r="AC323" s="212"/>
      <c r="AD323" s="212"/>
      <c r="AE323" s="212"/>
      <c r="AF323" s="212"/>
      <c r="AG323" s="212" t="s">
        <v>185</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31">
        <v>76</v>
      </c>
      <c r="B324" s="232" t="s">
        <v>532</v>
      </c>
      <c r="C324" s="242" t="s">
        <v>533</v>
      </c>
      <c r="D324" s="233" t="s">
        <v>192</v>
      </c>
      <c r="E324" s="234">
        <v>305.48099999999999</v>
      </c>
      <c r="F324" s="235"/>
      <c r="G324" s="236">
        <f>ROUND(E324*F324,2)</f>
        <v>0</v>
      </c>
      <c r="H324" s="235"/>
      <c r="I324" s="236">
        <f>ROUND(E324*H324,2)</f>
        <v>0</v>
      </c>
      <c r="J324" s="235"/>
      <c r="K324" s="236">
        <f>ROUND(E324*J324,2)</f>
        <v>0</v>
      </c>
      <c r="L324" s="236">
        <v>15</v>
      </c>
      <c r="M324" s="236">
        <f>G324*(1+L324/100)</f>
        <v>0</v>
      </c>
      <c r="N324" s="234">
        <v>0</v>
      </c>
      <c r="O324" s="234">
        <f>ROUND(E324*N324,2)</f>
        <v>0</v>
      </c>
      <c r="P324" s="234">
        <v>0</v>
      </c>
      <c r="Q324" s="234">
        <f>ROUND(E324*P324,2)</f>
        <v>0</v>
      </c>
      <c r="R324" s="236" t="s">
        <v>508</v>
      </c>
      <c r="S324" s="236" t="s">
        <v>143</v>
      </c>
      <c r="T324" s="237" t="s">
        <v>143</v>
      </c>
      <c r="U324" s="222">
        <v>0.05</v>
      </c>
      <c r="V324" s="222">
        <f>ROUND(E324*U324,2)</f>
        <v>15.27</v>
      </c>
      <c r="W324" s="222"/>
      <c r="X324" s="222" t="s">
        <v>184</v>
      </c>
      <c r="Y324" s="222" t="s">
        <v>146</v>
      </c>
      <c r="Z324" s="212"/>
      <c r="AA324" s="212"/>
      <c r="AB324" s="212"/>
      <c r="AC324" s="212"/>
      <c r="AD324" s="212"/>
      <c r="AE324" s="212"/>
      <c r="AF324" s="212"/>
      <c r="AG324" s="212" t="s">
        <v>185</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2" x14ac:dyDescent="0.2">
      <c r="A325" s="219"/>
      <c r="B325" s="220"/>
      <c r="C325" s="261" t="s">
        <v>534</v>
      </c>
      <c r="D325" s="248"/>
      <c r="E325" s="249">
        <v>107.476</v>
      </c>
      <c r="F325" s="222"/>
      <c r="G325" s="222"/>
      <c r="H325" s="222"/>
      <c r="I325" s="222"/>
      <c r="J325" s="222"/>
      <c r="K325" s="222"/>
      <c r="L325" s="222"/>
      <c r="M325" s="222"/>
      <c r="N325" s="221"/>
      <c r="O325" s="221"/>
      <c r="P325" s="221"/>
      <c r="Q325" s="221"/>
      <c r="R325" s="222"/>
      <c r="S325" s="222"/>
      <c r="T325" s="222"/>
      <c r="U325" s="222"/>
      <c r="V325" s="222"/>
      <c r="W325" s="222"/>
      <c r="X325" s="222"/>
      <c r="Y325" s="222"/>
      <c r="Z325" s="212"/>
      <c r="AA325" s="212"/>
      <c r="AB325" s="212"/>
      <c r="AC325" s="212"/>
      <c r="AD325" s="212"/>
      <c r="AE325" s="212"/>
      <c r="AF325" s="212"/>
      <c r="AG325" s="212" t="s">
        <v>189</v>
      </c>
      <c r="AH325" s="212">
        <v>5</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3" x14ac:dyDescent="0.2">
      <c r="A326" s="219"/>
      <c r="B326" s="220"/>
      <c r="C326" s="261" t="s">
        <v>535</v>
      </c>
      <c r="D326" s="248"/>
      <c r="E326" s="249">
        <v>87.251000000000005</v>
      </c>
      <c r="F326" s="222"/>
      <c r="G326" s="222"/>
      <c r="H326" s="222"/>
      <c r="I326" s="222"/>
      <c r="J326" s="222"/>
      <c r="K326" s="222"/>
      <c r="L326" s="222"/>
      <c r="M326" s="222"/>
      <c r="N326" s="221"/>
      <c r="O326" s="221"/>
      <c r="P326" s="221"/>
      <c r="Q326" s="221"/>
      <c r="R326" s="222"/>
      <c r="S326" s="222"/>
      <c r="T326" s="222"/>
      <c r="U326" s="222"/>
      <c r="V326" s="222"/>
      <c r="W326" s="222"/>
      <c r="X326" s="222"/>
      <c r="Y326" s="222"/>
      <c r="Z326" s="212"/>
      <c r="AA326" s="212"/>
      <c r="AB326" s="212"/>
      <c r="AC326" s="212"/>
      <c r="AD326" s="212"/>
      <c r="AE326" s="212"/>
      <c r="AF326" s="212"/>
      <c r="AG326" s="212" t="s">
        <v>189</v>
      </c>
      <c r="AH326" s="212">
        <v>5</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3" x14ac:dyDescent="0.2">
      <c r="A327" s="219"/>
      <c r="B327" s="220"/>
      <c r="C327" s="261" t="s">
        <v>536</v>
      </c>
      <c r="D327" s="248"/>
      <c r="E327" s="249">
        <v>110.754</v>
      </c>
      <c r="F327" s="222"/>
      <c r="G327" s="222"/>
      <c r="H327" s="222"/>
      <c r="I327" s="222"/>
      <c r="J327" s="222"/>
      <c r="K327" s="222"/>
      <c r="L327" s="222"/>
      <c r="M327" s="222"/>
      <c r="N327" s="221"/>
      <c r="O327" s="221"/>
      <c r="P327" s="221"/>
      <c r="Q327" s="221"/>
      <c r="R327" s="222"/>
      <c r="S327" s="222"/>
      <c r="T327" s="222"/>
      <c r="U327" s="222"/>
      <c r="V327" s="222"/>
      <c r="W327" s="222"/>
      <c r="X327" s="222"/>
      <c r="Y327" s="222"/>
      <c r="Z327" s="212"/>
      <c r="AA327" s="212"/>
      <c r="AB327" s="212"/>
      <c r="AC327" s="212"/>
      <c r="AD327" s="212"/>
      <c r="AE327" s="212"/>
      <c r="AF327" s="212"/>
      <c r="AG327" s="212" t="s">
        <v>189</v>
      </c>
      <c r="AH327" s="212">
        <v>5</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31">
        <v>77</v>
      </c>
      <c r="B328" s="232" t="s">
        <v>537</v>
      </c>
      <c r="C328" s="242" t="s">
        <v>538</v>
      </c>
      <c r="D328" s="233" t="s">
        <v>192</v>
      </c>
      <c r="E328" s="234">
        <v>108.428</v>
      </c>
      <c r="F328" s="235"/>
      <c r="G328" s="236">
        <f>ROUND(E328*F328,2)</f>
        <v>0</v>
      </c>
      <c r="H328" s="235"/>
      <c r="I328" s="236">
        <f>ROUND(E328*H328,2)</f>
        <v>0</v>
      </c>
      <c r="J328" s="235"/>
      <c r="K328" s="236">
        <f>ROUND(E328*J328,2)</f>
        <v>0</v>
      </c>
      <c r="L328" s="236">
        <v>15</v>
      </c>
      <c r="M328" s="236">
        <f>G328*(1+L328/100)</f>
        <v>0</v>
      </c>
      <c r="N328" s="234">
        <v>0</v>
      </c>
      <c r="O328" s="234">
        <f>ROUND(E328*N328,2)</f>
        <v>0</v>
      </c>
      <c r="P328" s="234">
        <v>0</v>
      </c>
      <c r="Q328" s="234">
        <f>ROUND(E328*P328,2)</f>
        <v>0</v>
      </c>
      <c r="R328" s="236" t="s">
        <v>508</v>
      </c>
      <c r="S328" s="236" t="s">
        <v>143</v>
      </c>
      <c r="T328" s="237" t="s">
        <v>143</v>
      </c>
      <c r="U328" s="222">
        <v>0.06</v>
      </c>
      <c r="V328" s="222">
        <f>ROUND(E328*U328,2)</f>
        <v>6.51</v>
      </c>
      <c r="W328" s="222"/>
      <c r="X328" s="222" t="s">
        <v>184</v>
      </c>
      <c r="Y328" s="222" t="s">
        <v>146</v>
      </c>
      <c r="Z328" s="212"/>
      <c r="AA328" s="212"/>
      <c r="AB328" s="212"/>
      <c r="AC328" s="212"/>
      <c r="AD328" s="212"/>
      <c r="AE328" s="212"/>
      <c r="AF328" s="212"/>
      <c r="AG328" s="212" t="s">
        <v>185</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2" x14ac:dyDescent="0.2">
      <c r="A329" s="219"/>
      <c r="B329" s="220"/>
      <c r="C329" s="261" t="s">
        <v>539</v>
      </c>
      <c r="D329" s="248"/>
      <c r="E329" s="249">
        <v>108.428</v>
      </c>
      <c r="F329" s="222"/>
      <c r="G329" s="222"/>
      <c r="H329" s="222"/>
      <c r="I329" s="222"/>
      <c r="J329" s="222"/>
      <c r="K329" s="222"/>
      <c r="L329" s="222"/>
      <c r="M329" s="222"/>
      <c r="N329" s="221"/>
      <c r="O329" s="221"/>
      <c r="P329" s="221"/>
      <c r="Q329" s="221"/>
      <c r="R329" s="222"/>
      <c r="S329" s="222"/>
      <c r="T329" s="222"/>
      <c r="U329" s="222"/>
      <c r="V329" s="222"/>
      <c r="W329" s="222"/>
      <c r="X329" s="222"/>
      <c r="Y329" s="222"/>
      <c r="Z329" s="212"/>
      <c r="AA329" s="212"/>
      <c r="AB329" s="212"/>
      <c r="AC329" s="212"/>
      <c r="AD329" s="212"/>
      <c r="AE329" s="212"/>
      <c r="AF329" s="212"/>
      <c r="AG329" s="212" t="s">
        <v>189</v>
      </c>
      <c r="AH329" s="212">
        <v>5</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31">
        <v>78</v>
      </c>
      <c r="B330" s="232" t="s">
        <v>540</v>
      </c>
      <c r="C330" s="242" t="s">
        <v>541</v>
      </c>
      <c r="D330" s="233" t="s">
        <v>294</v>
      </c>
      <c r="E330" s="234">
        <v>0.65524000000000004</v>
      </c>
      <c r="F330" s="235"/>
      <c r="G330" s="236">
        <f>ROUND(E330*F330,2)</f>
        <v>0</v>
      </c>
      <c r="H330" s="235"/>
      <c r="I330" s="236">
        <f>ROUND(E330*H330,2)</f>
        <v>0</v>
      </c>
      <c r="J330" s="235"/>
      <c r="K330" s="236">
        <f>ROUND(E330*J330,2)</f>
        <v>0</v>
      </c>
      <c r="L330" s="236">
        <v>15</v>
      </c>
      <c r="M330" s="236">
        <f>G330*(1+L330/100)</f>
        <v>0</v>
      </c>
      <c r="N330" s="234">
        <v>0</v>
      </c>
      <c r="O330" s="234">
        <f>ROUND(E330*N330,2)</f>
        <v>0</v>
      </c>
      <c r="P330" s="234">
        <v>0</v>
      </c>
      <c r="Q330" s="234">
        <f>ROUND(E330*P330,2)</f>
        <v>0</v>
      </c>
      <c r="R330" s="236" t="s">
        <v>508</v>
      </c>
      <c r="S330" s="236" t="s">
        <v>143</v>
      </c>
      <c r="T330" s="237" t="s">
        <v>143</v>
      </c>
      <c r="U330" s="222">
        <v>1.47</v>
      </c>
      <c r="V330" s="222">
        <f>ROUND(E330*U330,2)</f>
        <v>0.96</v>
      </c>
      <c r="W330" s="222"/>
      <c r="X330" s="222" t="s">
        <v>492</v>
      </c>
      <c r="Y330" s="222" t="s">
        <v>146</v>
      </c>
      <c r="Z330" s="212"/>
      <c r="AA330" s="212"/>
      <c r="AB330" s="212"/>
      <c r="AC330" s="212"/>
      <c r="AD330" s="212"/>
      <c r="AE330" s="212"/>
      <c r="AF330" s="212"/>
      <c r="AG330" s="212" t="s">
        <v>493</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2" x14ac:dyDescent="0.2">
      <c r="A331" s="219"/>
      <c r="B331" s="220"/>
      <c r="C331" s="260" t="s">
        <v>542</v>
      </c>
      <c r="D331" s="252"/>
      <c r="E331" s="252"/>
      <c r="F331" s="252"/>
      <c r="G331" s="252"/>
      <c r="H331" s="222"/>
      <c r="I331" s="222"/>
      <c r="J331" s="222"/>
      <c r="K331" s="222"/>
      <c r="L331" s="222"/>
      <c r="M331" s="222"/>
      <c r="N331" s="221"/>
      <c r="O331" s="221"/>
      <c r="P331" s="221"/>
      <c r="Q331" s="221"/>
      <c r="R331" s="222"/>
      <c r="S331" s="222"/>
      <c r="T331" s="222"/>
      <c r="U331" s="222"/>
      <c r="V331" s="222"/>
      <c r="W331" s="222"/>
      <c r="X331" s="222"/>
      <c r="Y331" s="222"/>
      <c r="Z331" s="212"/>
      <c r="AA331" s="212"/>
      <c r="AB331" s="212"/>
      <c r="AC331" s="212"/>
      <c r="AD331" s="212"/>
      <c r="AE331" s="212"/>
      <c r="AF331" s="212"/>
      <c r="AG331" s="212" t="s">
        <v>187</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x14ac:dyDescent="0.2">
      <c r="A332" s="224" t="s">
        <v>138</v>
      </c>
      <c r="B332" s="225" t="s">
        <v>101</v>
      </c>
      <c r="C332" s="241" t="s">
        <v>102</v>
      </c>
      <c r="D332" s="226"/>
      <c r="E332" s="227"/>
      <c r="F332" s="228"/>
      <c r="G332" s="228">
        <f>SUMIF(AG333:AG333,"&lt;&gt;NOR",G333:G333)</f>
        <v>0</v>
      </c>
      <c r="H332" s="228"/>
      <c r="I332" s="228">
        <f>SUM(I333:I333)</f>
        <v>0</v>
      </c>
      <c r="J332" s="228"/>
      <c r="K332" s="228">
        <f>SUM(K333:K333)</f>
        <v>0</v>
      </c>
      <c r="L332" s="228"/>
      <c r="M332" s="228">
        <f>SUM(M333:M333)</f>
        <v>0</v>
      </c>
      <c r="N332" s="227"/>
      <c r="O332" s="227">
        <f>SUM(O333:O333)</f>
        <v>0</v>
      </c>
      <c r="P332" s="227"/>
      <c r="Q332" s="227">
        <f>SUM(Q333:Q333)</f>
        <v>0</v>
      </c>
      <c r="R332" s="228"/>
      <c r="S332" s="228"/>
      <c r="T332" s="229"/>
      <c r="U332" s="223"/>
      <c r="V332" s="223">
        <f>SUM(V333:V333)</f>
        <v>0</v>
      </c>
      <c r="W332" s="223"/>
      <c r="X332" s="223"/>
      <c r="Y332" s="223"/>
      <c r="AG332" t="s">
        <v>139</v>
      </c>
    </row>
    <row r="333" spans="1:60" outlineLevel="1" x14ac:dyDescent="0.2">
      <c r="A333" s="253">
        <v>79</v>
      </c>
      <c r="B333" s="254" t="s">
        <v>543</v>
      </c>
      <c r="C333" s="264" t="s">
        <v>544</v>
      </c>
      <c r="D333" s="255" t="s">
        <v>276</v>
      </c>
      <c r="E333" s="256">
        <v>1</v>
      </c>
      <c r="F333" s="257"/>
      <c r="G333" s="258">
        <f>ROUND(E333*F333,2)</f>
        <v>0</v>
      </c>
      <c r="H333" s="257"/>
      <c r="I333" s="258">
        <f>ROUND(E333*H333,2)</f>
        <v>0</v>
      </c>
      <c r="J333" s="257"/>
      <c r="K333" s="258">
        <f>ROUND(E333*J333,2)</f>
        <v>0</v>
      </c>
      <c r="L333" s="258">
        <v>15</v>
      </c>
      <c r="M333" s="258">
        <f>G333*(1+L333/100)</f>
        <v>0</v>
      </c>
      <c r="N333" s="256">
        <v>0</v>
      </c>
      <c r="O333" s="256">
        <f>ROUND(E333*N333,2)</f>
        <v>0</v>
      </c>
      <c r="P333" s="256">
        <v>0</v>
      </c>
      <c r="Q333" s="256">
        <f>ROUND(E333*P333,2)</f>
        <v>0</v>
      </c>
      <c r="R333" s="258"/>
      <c r="S333" s="258" t="s">
        <v>277</v>
      </c>
      <c r="T333" s="259" t="s">
        <v>144</v>
      </c>
      <c r="U333" s="222">
        <v>0</v>
      </c>
      <c r="V333" s="222">
        <f>ROUND(E333*U333,2)</f>
        <v>0</v>
      </c>
      <c r="W333" s="222"/>
      <c r="X333" s="222" t="s">
        <v>184</v>
      </c>
      <c r="Y333" s="222" t="s">
        <v>146</v>
      </c>
      <c r="Z333" s="212"/>
      <c r="AA333" s="212"/>
      <c r="AB333" s="212"/>
      <c r="AC333" s="212"/>
      <c r="AD333" s="212"/>
      <c r="AE333" s="212"/>
      <c r="AF333" s="212"/>
      <c r="AG333" s="212" t="s">
        <v>185</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x14ac:dyDescent="0.2">
      <c r="A334" s="224" t="s">
        <v>138</v>
      </c>
      <c r="B334" s="225" t="s">
        <v>103</v>
      </c>
      <c r="C334" s="241" t="s">
        <v>104</v>
      </c>
      <c r="D334" s="226"/>
      <c r="E334" s="227"/>
      <c r="F334" s="228"/>
      <c r="G334" s="228">
        <f>SUMIF(AG335:AG337,"&lt;&gt;NOR",G335:G337)</f>
        <v>0</v>
      </c>
      <c r="H334" s="228"/>
      <c r="I334" s="228">
        <f>SUM(I335:I337)</f>
        <v>0</v>
      </c>
      <c r="J334" s="228"/>
      <c r="K334" s="228">
        <f>SUM(K335:K337)</f>
        <v>0</v>
      </c>
      <c r="L334" s="228"/>
      <c r="M334" s="228">
        <f>SUM(M335:M337)</f>
        <v>0</v>
      </c>
      <c r="N334" s="227"/>
      <c r="O334" s="227">
        <f>SUM(O335:O337)</f>
        <v>6.52</v>
      </c>
      <c r="P334" s="227"/>
      <c r="Q334" s="227">
        <f>SUM(Q335:Q337)</f>
        <v>0</v>
      </c>
      <c r="R334" s="228"/>
      <c r="S334" s="228"/>
      <c r="T334" s="229"/>
      <c r="U334" s="223"/>
      <c r="V334" s="223">
        <f>SUM(V335:V337)</f>
        <v>23.41</v>
      </c>
      <c r="W334" s="223"/>
      <c r="X334" s="223"/>
      <c r="Y334" s="223"/>
      <c r="AG334" t="s">
        <v>139</v>
      </c>
    </row>
    <row r="335" spans="1:60" outlineLevel="1" x14ac:dyDescent="0.2">
      <c r="A335" s="231">
        <v>80</v>
      </c>
      <c r="B335" s="232" t="s">
        <v>545</v>
      </c>
      <c r="C335" s="242" t="s">
        <v>546</v>
      </c>
      <c r="D335" s="233" t="s">
        <v>192</v>
      </c>
      <c r="E335" s="234">
        <v>83.6</v>
      </c>
      <c r="F335" s="235"/>
      <c r="G335" s="236">
        <f>ROUND(E335*F335,2)</f>
        <v>0</v>
      </c>
      <c r="H335" s="235"/>
      <c r="I335" s="236">
        <f>ROUND(E335*H335,2)</f>
        <v>0</v>
      </c>
      <c r="J335" s="235"/>
      <c r="K335" s="236">
        <f>ROUND(E335*J335,2)</f>
        <v>0</v>
      </c>
      <c r="L335" s="236">
        <v>15</v>
      </c>
      <c r="M335" s="236">
        <f>G335*(1+L335/100)</f>
        <v>0</v>
      </c>
      <c r="N335" s="234">
        <v>7.8E-2</v>
      </c>
      <c r="O335" s="234">
        <f>ROUND(E335*N335,2)</f>
        <v>6.52</v>
      </c>
      <c r="P335" s="234">
        <v>0</v>
      </c>
      <c r="Q335" s="234">
        <f>ROUND(E335*P335,2)</f>
        <v>0</v>
      </c>
      <c r="R335" s="236"/>
      <c r="S335" s="236" t="s">
        <v>143</v>
      </c>
      <c r="T335" s="237" t="s">
        <v>367</v>
      </c>
      <c r="U335" s="222">
        <v>0.28000000000000003</v>
      </c>
      <c r="V335" s="222">
        <f>ROUND(E335*U335,2)</f>
        <v>23.41</v>
      </c>
      <c r="W335" s="222"/>
      <c r="X335" s="222" t="s">
        <v>184</v>
      </c>
      <c r="Y335" s="222" t="s">
        <v>146</v>
      </c>
      <c r="Z335" s="212"/>
      <c r="AA335" s="212"/>
      <c r="AB335" s="212"/>
      <c r="AC335" s="212"/>
      <c r="AD335" s="212"/>
      <c r="AE335" s="212"/>
      <c r="AF335" s="212"/>
      <c r="AG335" s="212" t="s">
        <v>185</v>
      </c>
      <c r="AH335" s="212"/>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2" x14ac:dyDescent="0.2">
      <c r="A336" s="219"/>
      <c r="B336" s="220"/>
      <c r="C336" s="261" t="s">
        <v>547</v>
      </c>
      <c r="D336" s="248"/>
      <c r="E336" s="249">
        <v>70.400000000000006</v>
      </c>
      <c r="F336" s="222"/>
      <c r="G336" s="222"/>
      <c r="H336" s="222"/>
      <c r="I336" s="222"/>
      <c r="J336" s="222"/>
      <c r="K336" s="222"/>
      <c r="L336" s="222"/>
      <c r="M336" s="222"/>
      <c r="N336" s="221"/>
      <c r="O336" s="221"/>
      <c r="P336" s="221"/>
      <c r="Q336" s="221"/>
      <c r="R336" s="222"/>
      <c r="S336" s="222"/>
      <c r="T336" s="222"/>
      <c r="U336" s="222"/>
      <c r="V336" s="222"/>
      <c r="W336" s="222"/>
      <c r="X336" s="222"/>
      <c r="Y336" s="222"/>
      <c r="Z336" s="212"/>
      <c r="AA336" s="212"/>
      <c r="AB336" s="212"/>
      <c r="AC336" s="212"/>
      <c r="AD336" s="212"/>
      <c r="AE336" s="212"/>
      <c r="AF336" s="212"/>
      <c r="AG336" s="212" t="s">
        <v>189</v>
      </c>
      <c r="AH336" s="212">
        <v>0</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3" x14ac:dyDescent="0.2">
      <c r="A337" s="219"/>
      <c r="B337" s="220"/>
      <c r="C337" s="261" t="s">
        <v>548</v>
      </c>
      <c r="D337" s="248"/>
      <c r="E337" s="249">
        <v>13.2</v>
      </c>
      <c r="F337" s="222"/>
      <c r="G337" s="222"/>
      <c r="H337" s="222"/>
      <c r="I337" s="222"/>
      <c r="J337" s="222"/>
      <c r="K337" s="222"/>
      <c r="L337" s="222"/>
      <c r="M337" s="222"/>
      <c r="N337" s="221"/>
      <c r="O337" s="221"/>
      <c r="P337" s="221"/>
      <c r="Q337" s="221"/>
      <c r="R337" s="222"/>
      <c r="S337" s="222"/>
      <c r="T337" s="222"/>
      <c r="U337" s="222"/>
      <c r="V337" s="222"/>
      <c r="W337" s="222"/>
      <c r="X337" s="222"/>
      <c r="Y337" s="222"/>
      <c r="Z337" s="212"/>
      <c r="AA337" s="212"/>
      <c r="AB337" s="212"/>
      <c r="AC337" s="212"/>
      <c r="AD337" s="212"/>
      <c r="AE337" s="212"/>
      <c r="AF337" s="212"/>
      <c r="AG337" s="212" t="s">
        <v>189</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x14ac:dyDescent="0.2">
      <c r="A338" s="224" t="s">
        <v>138</v>
      </c>
      <c r="B338" s="225" t="s">
        <v>105</v>
      </c>
      <c r="C338" s="241" t="s">
        <v>106</v>
      </c>
      <c r="D338" s="226"/>
      <c r="E338" s="227"/>
      <c r="F338" s="228"/>
      <c r="G338" s="228">
        <f>SUMIF(AG339:AG351,"&lt;&gt;NOR",G339:G351)</f>
        <v>0</v>
      </c>
      <c r="H338" s="228"/>
      <c r="I338" s="228">
        <f>SUM(I339:I351)</f>
        <v>0</v>
      </c>
      <c r="J338" s="228"/>
      <c r="K338" s="228">
        <f>SUM(K339:K351)</f>
        <v>0</v>
      </c>
      <c r="L338" s="228"/>
      <c r="M338" s="228">
        <f>SUM(M339:M351)</f>
        <v>0</v>
      </c>
      <c r="N338" s="227"/>
      <c r="O338" s="227">
        <f>SUM(O339:O351)</f>
        <v>0</v>
      </c>
      <c r="P338" s="227"/>
      <c r="Q338" s="227">
        <f>SUM(Q339:Q351)</f>
        <v>0</v>
      </c>
      <c r="R338" s="228"/>
      <c r="S338" s="228"/>
      <c r="T338" s="229"/>
      <c r="U338" s="223"/>
      <c r="V338" s="223">
        <f>SUM(V339:V351)</f>
        <v>19.920000000000002</v>
      </c>
      <c r="W338" s="223"/>
      <c r="X338" s="223"/>
      <c r="Y338" s="223"/>
      <c r="AG338" t="s">
        <v>139</v>
      </c>
    </row>
    <row r="339" spans="1:60" ht="22.5" outlineLevel="1" x14ac:dyDescent="0.2">
      <c r="A339" s="231">
        <v>81</v>
      </c>
      <c r="B339" s="232" t="s">
        <v>549</v>
      </c>
      <c r="C339" s="242" t="s">
        <v>550</v>
      </c>
      <c r="D339" s="233" t="s">
        <v>294</v>
      </c>
      <c r="E339" s="234">
        <v>1.80864</v>
      </c>
      <c r="F339" s="235"/>
      <c r="G339" s="236">
        <f>ROUND(E339*F339,2)</f>
        <v>0</v>
      </c>
      <c r="H339" s="235"/>
      <c r="I339" s="236">
        <f>ROUND(E339*H339,2)</f>
        <v>0</v>
      </c>
      <c r="J339" s="235"/>
      <c r="K339" s="236">
        <f>ROUND(E339*J339,2)</f>
        <v>0</v>
      </c>
      <c r="L339" s="236">
        <v>15</v>
      </c>
      <c r="M339" s="236">
        <f>G339*(1+L339/100)</f>
        <v>0</v>
      </c>
      <c r="N339" s="234">
        <v>0</v>
      </c>
      <c r="O339" s="234">
        <f>ROUND(E339*N339,2)</f>
        <v>0</v>
      </c>
      <c r="P339" s="234">
        <v>0</v>
      </c>
      <c r="Q339" s="234">
        <f>ROUND(E339*P339,2)</f>
        <v>0</v>
      </c>
      <c r="R339" s="236" t="s">
        <v>551</v>
      </c>
      <c r="S339" s="236" t="s">
        <v>143</v>
      </c>
      <c r="T339" s="237" t="s">
        <v>143</v>
      </c>
      <c r="U339" s="222">
        <v>2.0099999999999998</v>
      </c>
      <c r="V339" s="222">
        <f>ROUND(E339*U339,2)</f>
        <v>3.64</v>
      </c>
      <c r="W339" s="222"/>
      <c r="X339" s="222" t="s">
        <v>184</v>
      </c>
      <c r="Y339" s="222" t="s">
        <v>146</v>
      </c>
      <c r="Z339" s="212"/>
      <c r="AA339" s="212"/>
      <c r="AB339" s="212"/>
      <c r="AC339" s="212"/>
      <c r="AD339" s="212"/>
      <c r="AE339" s="212"/>
      <c r="AF339" s="212"/>
      <c r="AG339" s="212" t="s">
        <v>185</v>
      </c>
      <c r="AH339" s="212"/>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2" x14ac:dyDescent="0.2">
      <c r="A340" s="219"/>
      <c r="B340" s="220"/>
      <c r="C340" s="261" t="s">
        <v>552</v>
      </c>
      <c r="D340" s="248"/>
      <c r="E340" s="249">
        <v>1.80864</v>
      </c>
      <c r="F340" s="222"/>
      <c r="G340" s="222"/>
      <c r="H340" s="222"/>
      <c r="I340" s="222"/>
      <c r="J340" s="222"/>
      <c r="K340" s="222"/>
      <c r="L340" s="222"/>
      <c r="M340" s="222"/>
      <c r="N340" s="221"/>
      <c r="O340" s="221"/>
      <c r="P340" s="221"/>
      <c r="Q340" s="221"/>
      <c r="R340" s="222"/>
      <c r="S340" s="222"/>
      <c r="T340" s="222"/>
      <c r="U340" s="222"/>
      <c r="V340" s="222"/>
      <c r="W340" s="222"/>
      <c r="X340" s="222"/>
      <c r="Y340" s="222"/>
      <c r="Z340" s="212"/>
      <c r="AA340" s="212"/>
      <c r="AB340" s="212"/>
      <c r="AC340" s="212"/>
      <c r="AD340" s="212"/>
      <c r="AE340" s="212"/>
      <c r="AF340" s="212"/>
      <c r="AG340" s="212" t="s">
        <v>189</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ht="22.5" outlineLevel="1" x14ac:dyDescent="0.2">
      <c r="A341" s="253">
        <v>82</v>
      </c>
      <c r="B341" s="254" t="s">
        <v>553</v>
      </c>
      <c r="C341" s="264" t="s">
        <v>554</v>
      </c>
      <c r="D341" s="255" t="s">
        <v>294</v>
      </c>
      <c r="E341" s="256">
        <v>1.80864</v>
      </c>
      <c r="F341" s="257"/>
      <c r="G341" s="258">
        <f>ROUND(E341*F341,2)</f>
        <v>0</v>
      </c>
      <c r="H341" s="257"/>
      <c r="I341" s="258">
        <f>ROUND(E341*H341,2)</f>
        <v>0</v>
      </c>
      <c r="J341" s="257"/>
      <c r="K341" s="258">
        <f>ROUND(E341*J341,2)</f>
        <v>0</v>
      </c>
      <c r="L341" s="258">
        <v>15</v>
      </c>
      <c r="M341" s="258">
        <f>G341*(1+L341/100)</f>
        <v>0</v>
      </c>
      <c r="N341" s="256">
        <v>0</v>
      </c>
      <c r="O341" s="256">
        <f>ROUND(E341*N341,2)</f>
        <v>0</v>
      </c>
      <c r="P341" s="256">
        <v>0</v>
      </c>
      <c r="Q341" s="256">
        <f>ROUND(E341*P341,2)</f>
        <v>0</v>
      </c>
      <c r="R341" s="258" t="s">
        <v>551</v>
      </c>
      <c r="S341" s="258" t="s">
        <v>143</v>
      </c>
      <c r="T341" s="259" t="s">
        <v>143</v>
      </c>
      <c r="U341" s="222">
        <v>1.02</v>
      </c>
      <c r="V341" s="222">
        <f>ROUND(E341*U341,2)</f>
        <v>1.84</v>
      </c>
      <c r="W341" s="222"/>
      <c r="X341" s="222" t="s">
        <v>184</v>
      </c>
      <c r="Y341" s="222" t="s">
        <v>146</v>
      </c>
      <c r="Z341" s="212"/>
      <c r="AA341" s="212"/>
      <c r="AB341" s="212"/>
      <c r="AC341" s="212"/>
      <c r="AD341" s="212"/>
      <c r="AE341" s="212"/>
      <c r="AF341" s="212"/>
      <c r="AG341" s="212" t="s">
        <v>185</v>
      </c>
      <c r="AH341" s="212"/>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31">
        <v>83</v>
      </c>
      <c r="B342" s="232" t="s">
        <v>555</v>
      </c>
      <c r="C342" s="242" t="s">
        <v>556</v>
      </c>
      <c r="D342" s="233" t="s">
        <v>294</v>
      </c>
      <c r="E342" s="234">
        <v>1.80864</v>
      </c>
      <c r="F342" s="235"/>
      <c r="G342" s="236">
        <f>ROUND(E342*F342,2)</f>
        <v>0</v>
      </c>
      <c r="H342" s="235"/>
      <c r="I342" s="236">
        <f>ROUND(E342*H342,2)</f>
        <v>0</v>
      </c>
      <c r="J342" s="235"/>
      <c r="K342" s="236">
        <f>ROUND(E342*J342,2)</f>
        <v>0</v>
      </c>
      <c r="L342" s="236">
        <v>15</v>
      </c>
      <c r="M342" s="236">
        <f>G342*(1+L342/100)</f>
        <v>0</v>
      </c>
      <c r="N342" s="234">
        <v>0</v>
      </c>
      <c r="O342" s="234">
        <f>ROUND(E342*N342,2)</f>
        <v>0</v>
      </c>
      <c r="P342" s="234">
        <v>0</v>
      </c>
      <c r="Q342" s="234">
        <f>ROUND(E342*P342,2)</f>
        <v>0</v>
      </c>
      <c r="R342" s="236" t="s">
        <v>551</v>
      </c>
      <c r="S342" s="236" t="s">
        <v>143</v>
      </c>
      <c r="T342" s="237" t="s">
        <v>143</v>
      </c>
      <c r="U342" s="222">
        <v>0.94</v>
      </c>
      <c r="V342" s="222">
        <f>ROUND(E342*U342,2)</f>
        <v>1.7</v>
      </c>
      <c r="W342" s="222"/>
      <c r="X342" s="222" t="s">
        <v>184</v>
      </c>
      <c r="Y342" s="222" t="s">
        <v>146</v>
      </c>
      <c r="Z342" s="212"/>
      <c r="AA342" s="212"/>
      <c r="AB342" s="212"/>
      <c r="AC342" s="212"/>
      <c r="AD342" s="212"/>
      <c r="AE342" s="212"/>
      <c r="AF342" s="212"/>
      <c r="AG342" s="212" t="s">
        <v>185</v>
      </c>
      <c r="AH342" s="212"/>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2" x14ac:dyDescent="0.2">
      <c r="A343" s="219"/>
      <c r="B343" s="220"/>
      <c r="C343" s="261" t="s">
        <v>552</v>
      </c>
      <c r="D343" s="248"/>
      <c r="E343" s="249">
        <v>1.80864</v>
      </c>
      <c r="F343" s="222"/>
      <c r="G343" s="222"/>
      <c r="H343" s="222"/>
      <c r="I343" s="222"/>
      <c r="J343" s="222"/>
      <c r="K343" s="222"/>
      <c r="L343" s="222"/>
      <c r="M343" s="222"/>
      <c r="N343" s="221"/>
      <c r="O343" s="221"/>
      <c r="P343" s="221"/>
      <c r="Q343" s="221"/>
      <c r="R343" s="222"/>
      <c r="S343" s="222"/>
      <c r="T343" s="222"/>
      <c r="U343" s="222"/>
      <c r="V343" s="222"/>
      <c r="W343" s="222"/>
      <c r="X343" s="222"/>
      <c r="Y343" s="222"/>
      <c r="Z343" s="212"/>
      <c r="AA343" s="212"/>
      <c r="AB343" s="212"/>
      <c r="AC343" s="212"/>
      <c r="AD343" s="212"/>
      <c r="AE343" s="212"/>
      <c r="AF343" s="212"/>
      <c r="AG343" s="212" t="s">
        <v>189</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ht="22.5" outlineLevel="1" x14ac:dyDescent="0.2">
      <c r="A344" s="231">
        <v>84</v>
      </c>
      <c r="B344" s="232" t="s">
        <v>557</v>
      </c>
      <c r="C344" s="242" t="s">
        <v>558</v>
      </c>
      <c r="D344" s="233" t="s">
        <v>294</v>
      </c>
      <c r="E344" s="234">
        <v>9.0432000000000006</v>
      </c>
      <c r="F344" s="235"/>
      <c r="G344" s="236">
        <f>ROUND(E344*F344,2)</f>
        <v>0</v>
      </c>
      <c r="H344" s="235"/>
      <c r="I344" s="236">
        <f>ROUND(E344*H344,2)</f>
        <v>0</v>
      </c>
      <c r="J344" s="235"/>
      <c r="K344" s="236">
        <f>ROUND(E344*J344,2)</f>
        <v>0</v>
      </c>
      <c r="L344" s="236">
        <v>15</v>
      </c>
      <c r="M344" s="236">
        <f>G344*(1+L344/100)</f>
        <v>0</v>
      </c>
      <c r="N344" s="234">
        <v>0</v>
      </c>
      <c r="O344" s="234">
        <f>ROUND(E344*N344,2)</f>
        <v>0</v>
      </c>
      <c r="P344" s="234">
        <v>0</v>
      </c>
      <c r="Q344" s="234">
        <f>ROUND(E344*P344,2)</f>
        <v>0</v>
      </c>
      <c r="R344" s="236" t="s">
        <v>551</v>
      </c>
      <c r="S344" s="236" t="s">
        <v>143</v>
      </c>
      <c r="T344" s="237" t="s">
        <v>143</v>
      </c>
      <c r="U344" s="222">
        <v>0.11</v>
      </c>
      <c r="V344" s="222">
        <f>ROUND(E344*U344,2)</f>
        <v>0.99</v>
      </c>
      <c r="W344" s="222"/>
      <c r="X344" s="222" t="s">
        <v>184</v>
      </c>
      <c r="Y344" s="222" t="s">
        <v>146</v>
      </c>
      <c r="Z344" s="212"/>
      <c r="AA344" s="212"/>
      <c r="AB344" s="212"/>
      <c r="AC344" s="212"/>
      <c r="AD344" s="212"/>
      <c r="AE344" s="212"/>
      <c r="AF344" s="212"/>
      <c r="AG344" s="212" t="s">
        <v>185</v>
      </c>
      <c r="AH344" s="212"/>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2" x14ac:dyDescent="0.2">
      <c r="A345" s="219"/>
      <c r="B345" s="220"/>
      <c r="C345" s="261" t="s">
        <v>559</v>
      </c>
      <c r="D345" s="248"/>
      <c r="E345" s="249">
        <v>9.0432000000000006</v>
      </c>
      <c r="F345" s="222"/>
      <c r="G345" s="222"/>
      <c r="H345" s="222"/>
      <c r="I345" s="222"/>
      <c r="J345" s="222"/>
      <c r="K345" s="222"/>
      <c r="L345" s="222"/>
      <c r="M345" s="222"/>
      <c r="N345" s="221"/>
      <c r="O345" s="221"/>
      <c r="P345" s="221"/>
      <c r="Q345" s="221"/>
      <c r="R345" s="222"/>
      <c r="S345" s="222"/>
      <c r="T345" s="222"/>
      <c r="U345" s="222"/>
      <c r="V345" s="222"/>
      <c r="W345" s="222"/>
      <c r="X345" s="222"/>
      <c r="Y345" s="222"/>
      <c r="Z345" s="212"/>
      <c r="AA345" s="212"/>
      <c r="AB345" s="212"/>
      <c r="AC345" s="212"/>
      <c r="AD345" s="212"/>
      <c r="AE345" s="212"/>
      <c r="AF345" s="212"/>
      <c r="AG345" s="212" t="s">
        <v>189</v>
      </c>
      <c r="AH345" s="212">
        <v>0</v>
      </c>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
      <c r="A346" s="231">
        <v>85</v>
      </c>
      <c r="B346" s="232" t="s">
        <v>560</v>
      </c>
      <c r="C346" s="242" t="s">
        <v>561</v>
      </c>
      <c r="D346" s="233" t="s">
        <v>294</v>
      </c>
      <c r="E346" s="234">
        <v>23.984639999999999</v>
      </c>
      <c r="F346" s="235"/>
      <c r="G346" s="236">
        <f>ROUND(E346*F346,2)</f>
        <v>0</v>
      </c>
      <c r="H346" s="235"/>
      <c r="I346" s="236">
        <f>ROUND(E346*H346,2)</f>
        <v>0</v>
      </c>
      <c r="J346" s="235"/>
      <c r="K346" s="236">
        <f>ROUND(E346*J346,2)</f>
        <v>0</v>
      </c>
      <c r="L346" s="236">
        <v>15</v>
      </c>
      <c r="M346" s="236">
        <f>G346*(1+L346/100)</f>
        <v>0</v>
      </c>
      <c r="N346" s="234">
        <v>0</v>
      </c>
      <c r="O346" s="234">
        <f>ROUND(E346*N346,2)</f>
        <v>0</v>
      </c>
      <c r="P346" s="234">
        <v>0</v>
      </c>
      <c r="Q346" s="234">
        <f>ROUND(E346*P346,2)</f>
        <v>0</v>
      </c>
      <c r="R346" s="236" t="s">
        <v>551</v>
      </c>
      <c r="S346" s="236" t="s">
        <v>143</v>
      </c>
      <c r="T346" s="237" t="s">
        <v>143</v>
      </c>
      <c r="U346" s="222">
        <v>0.49</v>
      </c>
      <c r="V346" s="222">
        <f>ROUND(E346*U346,2)</f>
        <v>11.75</v>
      </c>
      <c r="W346" s="222"/>
      <c r="X346" s="222" t="s">
        <v>184</v>
      </c>
      <c r="Y346" s="222" t="s">
        <v>146</v>
      </c>
      <c r="Z346" s="212"/>
      <c r="AA346" s="212"/>
      <c r="AB346" s="212"/>
      <c r="AC346" s="212"/>
      <c r="AD346" s="212"/>
      <c r="AE346" s="212"/>
      <c r="AF346" s="212"/>
      <c r="AG346" s="212" t="s">
        <v>185</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2" x14ac:dyDescent="0.2">
      <c r="A347" s="219"/>
      <c r="B347" s="220"/>
      <c r="C347" s="243" t="s">
        <v>562</v>
      </c>
      <c r="D347" s="238"/>
      <c r="E347" s="238"/>
      <c r="F347" s="238"/>
      <c r="G347" s="238"/>
      <c r="H347" s="222"/>
      <c r="I347" s="222"/>
      <c r="J347" s="222"/>
      <c r="K347" s="222"/>
      <c r="L347" s="222"/>
      <c r="M347" s="222"/>
      <c r="N347" s="221"/>
      <c r="O347" s="221"/>
      <c r="P347" s="221"/>
      <c r="Q347" s="221"/>
      <c r="R347" s="222"/>
      <c r="S347" s="222"/>
      <c r="T347" s="222"/>
      <c r="U347" s="222"/>
      <c r="V347" s="222"/>
      <c r="W347" s="222"/>
      <c r="X347" s="222"/>
      <c r="Y347" s="222"/>
      <c r="Z347" s="212"/>
      <c r="AA347" s="212"/>
      <c r="AB347" s="212"/>
      <c r="AC347" s="212"/>
      <c r="AD347" s="212"/>
      <c r="AE347" s="212"/>
      <c r="AF347" s="212"/>
      <c r="AG347" s="212" t="s">
        <v>148</v>
      </c>
      <c r="AH347" s="212"/>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2" x14ac:dyDescent="0.2">
      <c r="A348" s="219"/>
      <c r="B348" s="220"/>
      <c r="C348" s="261" t="s">
        <v>563</v>
      </c>
      <c r="D348" s="248"/>
      <c r="E348" s="249">
        <v>22.175999999999998</v>
      </c>
      <c r="F348" s="222"/>
      <c r="G348" s="222"/>
      <c r="H348" s="222"/>
      <c r="I348" s="222"/>
      <c r="J348" s="222"/>
      <c r="K348" s="222"/>
      <c r="L348" s="222"/>
      <c r="M348" s="222"/>
      <c r="N348" s="221"/>
      <c r="O348" s="221"/>
      <c r="P348" s="221"/>
      <c r="Q348" s="221"/>
      <c r="R348" s="222"/>
      <c r="S348" s="222"/>
      <c r="T348" s="222"/>
      <c r="U348" s="222"/>
      <c r="V348" s="222"/>
      <c r="W348" s="222"/>
      <c r="X348" s="222"/>
      <c r="Y348" s="222"/>
      <c r="Z348" s="212"/>
      <c r="AA348" s="212"/>
      <c r="AB348" s="212"/>
      <c r="AC348" s="212"/>
      <c r="AD348" s="212"/>
      <c r="AE348" s="212"/>
      <c r="AF348" s="212"/>
      <c r="AG348" s="212" t="s">
        <v>189</v>
      </c>
      <c r="AH348" s="212">
        <v>0</v>
      </c>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outlineLevel="3" x14ac:dyDescent="0.2">
      <c r="A349" s="219"/>
      <c r="B349" s="220"/>
      <c r="C349" s="261" t="s">
        <v>552</v>
      </c>
      <c r="D349" s="248"/>
      <c r="E349" s="249">
        <v>1.80864</v>
      </c>
      <c r="F349" s="222"/>
      <c r="G349" s="222"/>
      <c r="H349" s="222"/>
      <c r="I349" s="222"/>
      <c r="J349" s="222"/>
      <c r="K349" s="222"/>
      <c r="L349" s="222"/>
      <c r="M349" s="222"/>
      <c r="N349" s="221"/>
      <c r="O349" s="221"/>
      <c r="P349" s="221"/>
      <c r="Q349" s="221"/>
      <c r="R349" s="222"/>
      <c r="S349" s="222"/>
      <c r="T349" s="222"/>
      <c r="U349" s="222"/>
      <c r="V349" s="222"/>
      <c r="W349" s="222"/>
      <c r="X349" s="222"/>
      <c r="Y349" s="222"/>
      <c r="Z349" s="212"/>
      <c r="AA349" s="212"/>
      <c r="AB349" s="212"/>
      <c r="AC349" s="212"/>
      <c r="AD349" s="212"/>
      <c r="AE349" s="212"/>
      <c r="AF349" s="212"/>
      <c r="AG349" s="212" t="s">
        <v>189</v>
      </c>
      <c r="AH349" s="212">
        <v>0</v>
      </c>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
      <c r="A350" s="231">
        <v>86</v>
      </c>
      <c r="B350" s="232" t="s">
        <v>564</v>
      </c>
      <c r="C350" s="242" t="s">
        <v>565</v>
      </c>
      <c r="D350" s="233" t="s">
        <v>294</v>
      </c>
      <c r="E350" s="234">
        <v>421.34399999999999</v>
      </c>
      <c r="F350" s="235"/>
      <c r="G350" s="236">
        <f>ROUND(E350*F350,2)</f>
        <v>0</v>
      </c>
      <c r="H350" s="235"/>
      <c r="I350" s="236">
        <f>ROUND(E350*H350,2)</f>
        <v>0</v>
      </c>
      <c r="J350" s="235"/>
      <c r="K350" s="236">
        <f>ROUND(E350*J350,2)</f>
        <v>0</v>
      </c>
      <c r="L350" s="236">
        <v>15</v>
      </c>
      <c r="M350" s="236">
        <f>G350*(1+L350/100)</f>
        <v>0</v>
      </c>
      <c r="N350" s="234">
        <v>0</v>
      </c>
      <c r="O350" s="234">
        <f>ROUND(E350*N350,2)</f>
        <v>0</v>
      </c>
      <c r="P350" s="234">
        <v>0</v>
      </c>
      <c r="Q350" s="234">
        <f>ROUND(E350*P350,2)</f>
        <v>0</v>
      </c>
      <c r="R350" s="236" t="s">
        <v>551</v>
      </c>
      <c r="S350" s="236" t="s">
        <v>143</v>
      </c>
      <c r="T350" s="237" t="s">
        <v>143</v>
      </c>
      <c r="U350" s="222">
        <v>0</v>
      </c>
      <c r="V350" s="222">
        <f>ROUND(E350*U350,2)</f>
        <v>0</v>
      </c>
      <c r="W350" s="222"/>
      <c r="X350" s="222" t="s">
        <v>184</v>
      </c>
      <c r="Y350" s="222" t="s">
        <v>146</v>
      </c>
      <c r="Z350" s="212"/>
      <c r="AA350" s="212"/>
      <c r="AB350" s="212"/>
      <c r="AC350" s="212"/>
      <c r="AD350" s="212"/>
      <c r="AE350" s="212"/>
      <c r="AF350" s="212"/>
      <c r="AG350" s="212" t="s">
        <v>185</v>
      </c>
      <c r="AH350" s="212"/>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2" x14ac:dyDescent="0.2">
      <c r="A351" s="219"/>
      <c r="B351" s="220"/>
      <c r="C351" s="261" t="s">
        <v>566</v>
      </c>
      <c r="D351" s="248"/>
      <c r="E351" s="249">
        <v>421.34399999999999</v>
      </c>
      <c r="F351" s="222"/>
      <c r="G351" s="222"/>
      <c r="H351" s="222"/>
      <c r="I351" s="222"/>
      <c r="J351" s="222"/>
      <c r="K351" s="222"/>
      <c r="L351" s="222"/>
      <c r="M351" s="222"/>
      <c r="N351" s="221"/>
      <c r="O351" s="221"/>
      <c r="P351" s="221"/>
      <c r="Q351" s="221"/>
      <c r="R351" s="222"/>
      <c r="S351" s="222"/>
      <c r="T351" s="222"/>
      <c r="U351" s="222"/>
      <c r="V351" s="222"/>
      <c r="W351" s="222"/>
      <c r="X351" s="222"/>
      <c r="Y351" s="222"/>
      <c r="Z351" s="212"/>
      <c r="AA351" s="212"/>
      <c r="AB351" s="212"/>
      <c r="AC351" s="212"/>
      <c r="AD351" s="212"/>
      <c r="AE351" s="212"/>
      <c r="AF351" s="212"/>
      <c r="AG351" s="212" t="s">
        <v>189</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x14ac:dyDescent="0.2">
      <c r="A352" s="224" t="s">
        <v>138</v>
      </c>
      <c r="B352" s="225" t="s">
        <v>91</v>
      </c>
      <c r="C352" s="241" t="s">
        <v>92</v>
      </c>
      <c r="D352" s="226"/>
      <c r="E352" s="227"/>
      <c r="F352" s="228"/>
      <c r="G352" s="228">
        <f>SUMIF(AG353:AG355,"&lt;&gt;NOR",G353:G355)</f>
        <v>0</v>
      </c>
      <c r="H352" s="228"/>
      <c r="I352" s="228">
        <f>SUM(I353:I355)</f>
        <v>0</v>
      </c>
      <c r="J352" s="228"/>
      <c r="K352" s="228">
        <f>SUM(K353:K355)</f>
        <v>0</v>
      </c>
      <c r="L352" s="228"/>
      <c r="M352" s="228">
        <f>SUM(M353:M355)</f>
        <v>0</v>
      </c>
      <c r="N352" s="227"/>
      <c r="O352" s="227">
        <f>SUM(O353:O355)</f>
        <v>0</v>
      </c>
      <c r="P352" s="227"/>
      <c r="Q352" s="227">
        <f>SUM(Q353:Q355)</f>
        <v>0</v>
      </c>
      <c r="R352" s="228"/>
      <c r="S352" s="228"/>
      <c r="T352" s="229"/>
      <c r="U352" s="223"/>
      <c r="V352" s="223">
        <f>SUM(V353:V355)</f>
        <v>84</v>
      </c>
      <c r="W352" s="223"/>
      <c r="X352" s="223"/>
      <c r="Y352" s="223"/>
      <c r="AG352" t="s">
        <v>139</v>
      </c>
    </row>
    <row r="353" spans="1:60" outlineLevel="1" x14ac:dyDescent="0.2">
      <c r="A353" s="231">
        <v>87</v>
      </c>
      <c r="B353" s="232" t="s">
        <v>567</v>
      </c>
      <c r="C353" s="242" t="s">
        <v>568</v>
      </c>
      <c r="D353" s="233" t="s">
        <v>198</v>
      </c>
      <c r="E353" s="234">
        <v>42000</v>
      </c>
      <c r="F353" s="235"/>
      <c r="G353" s="236">
        <f>ROUND(E353*F353,2)</f>
        <v>0</v>
      </c>
      <c r="H353" s="235"/>
      <c r="I353" s="236">
        <f>ROUND(E353*H353,2)</f>
        <v>0</v>
      </c>
      <c r="J353" s="235"/>
      <c r="K353" s="236">
        <f>ROUND(E353*J353,2)</f>
        <v>0</v>
      </c>
      <c r="L353" s="236">
        <v>15</v>
      </c>
      <c r="M353" s="236">
        <f>G353*(1+L353/100)</f>
        <v>0</v>
      </c>
      <c r="N353" s="234">
        <v>0</v>
      </c>
      <c r="O353" s="234">
        <f>ROUND(E353*N353,2)</f>
        <v>0</v>
      </c>
      <c r="P353" s="234">
        <v>0</v>
      </c>
      <c r="Q353" s="234">
        <f>ROUND(E353*P353,2)</f>
        <v>0</v>
      </c>
      <c r="R353" s="236" t="s">
        <v>193</v>
      </c>
      <c r="S353" s="236" t="s">
        <v>143</v>
      </c>
      <c r="T353" s="237" t="s">
        <v>367</v>
      </c>
      <c r="U353" s="222">
        <v>2E-3</v>
      </c>
      <c r="V353" s="222">
        <f>ROUND(E353*U353,2)</f>
        <v>84</v>
      </c>
      <c r="W353" s="222"/>
      <c r="X353" s="222" t="s">
        <v>184</v>
      </c>
      <c r="Y353" s="222" t="s">
        <v>146</v>
      </c>
      <c r="Z353" s="212"/>
      <c r="AA353" s="212"/>
      <c r="AB353" s="212"/>
      <c r="AC353" s="212"/>
      <c r="AD353" s="212"/>
      <c r="AE353" s="212"/>
      <c r="AF353" s="212"/>
      <c r="AG353" s="212" t="s">
        <v>185</v>
      </c>
      <c r="AH353" s="212"/>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2" x14ac:dyDescent="0.2">
      <c r="A354" s="219"/>
      <c r="B354" s="220"/>
      <c r="C354" s="243" t="s">
        <v>569</v>
      </c>
      <c r="D354" s="238"/>
      <c r="E354" s="238"/>
      <c r="F354" s="238"/>
      <c r="G354" s="238"/>
      <c r="H354" s="222"/>
      <c r="I354" s="222"/>
      <c r="J354" s="222"/>
      <c r="K354" s="222"/>
      <c r="L354" s="222"/>
      <c r="M354" s="222"/>
      <c r="N354" s="221"/>
      <c r="O354" s="221"/>
      <c r="P354" s="221"/>
      <c r="Q354" s="221"/>
      <c r="R354" s="222"/>
      <c r="S354" s="222"/>
      <c r="T354" s="222"/>
      <c r="U354" s="222"/>
      <c r="V354" s="222"/>
      <c r="W354" s="222"/>
      <c r="X354" s="222"/>
      <c r="Y354" s="222"/>
      <c r="Z354" s="212"/>
      <c r="AA354" s="212"/>
      <c r="AB354" s="212"/>
      <c r="AC354" s="212"/>
      <c r="AD354" s="212"/>
      <c r="AE354" s="212"/>
      <c r="AF354" s="212"/>
      <c r="AG354" s="212" t="s">
        <v>148</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ht="22.5" outlineLevel="2" x14ac:dyDescent="0.2">
      <c r="A355" s="219"/>
      <c r="B355" s="220"/>
      <c r="C355" s="261" t="s">
        <v>570</v>
      </c>
      <c r="D355" s="248"/>
      <c r="E355" s="249">
        <v>42000</v>
      </c>
      <c r="F355" s="222"/>
      <c r="G355" s="222"/>
      <c r="H355" s="222"/>
      <c r="I355" s="222"/>
      <c r="J355" s="222"/>
      <c r="K355" s="222"/>
      <c r="L355" s="222"/>
      <c r="M355" s="222"/>
      <c r="N355" s="221"/>
      <c r="O355" s="221"/>
      <c r="P355" s="221"/>
      <c r="Q355" s="221"/>
      <c r="R355" s="222"/>
      <c r="S355" s="222"/>
      <c r="T355" s="222"/>
      <c r="U355" s="222"/>
      <c r="V355" s="222"/>
      <c r="W355" s="222"/>
      <c r="X355" s="222"/>
      <c r="Y355" s="222"/>
      <c r="Z355" s="212"/>
      <c r="AA355" s="212"/>
      <c r="AB355" s="212"/>
      <c r="AC355" s="212"/>
      <c r="AD355" s="212"/>
      <c r="AE355" s="212"/>
      <c r="AF355" s="212"/>
      <c r="AG355" s="212" t="s">
        <v>189</v>
      </c>
      <c r="AH355" s="212">
        <v>0</v>
      </c>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x14ac:dyDescent="0.2">
      <c r="A356" s="224" t="s">
        <v>138</v>
      </c>
      <c r="B356" s="225" t="s">
        <v>105</v>
      </c>
      <c r="C356" s="241" t="s">
        <v>106</v>
      </c>
      <c r="D356" s="226"/>
      <c r="E356" s="227"/>
      <c r="F356" s="228"/>
      <c r="G356" s="228">
        <f>SUMIF(AG357:AG358,"&lt;&gt;NOR",G357:G358)</f>
        <v>0</v>
      </c>
      <c r="H356" s="228"/>
      <c r="I356" s="228">
        <f>SUM(I357:I358)</f>
        <v>0</v>
      </c>
      <c r="J356" s="228"/>
      <c r="K356" s="228">
        <f>SUM(K357:K358)</f>
        <v>0</v>
      </c>
      <c r="L356" s="228"/>
      <c r="M356" s="228">
        <f>SUM(M357:M358)</f>
        <v>0</v>
      </c>
      <c r="N356" s="227"/>
      <c r="O356" s="227">
        <f>SUM(O357:O358)</f>
        <v>0</v>
      </c>
      <c r="P356" s="227"/>
      <c r="Q356" s="227">
        <f>SUM(Q357:Q358)</f>
        <v>0</v>
      </c>
      <c r="R356" s="228"/>
      <c r="S356" s="228"/>
      <c r="T356" s="229"/>
      <c r="U356" s="223"/>
      <c r="V356" s="223">
        <f>SUM(V357:V358)</f>
        <v>0</v>
      </c>
      <c r="W356" s="223"/>
      <c r="X356" s="223"/>
      <c r="Y356" s="223"/>
      <c r="AG356" t="s">
        <v>139</v>
      </c>
    </row>
    <row r="357" spans="1:60" ht="22.5" outlineLevel="1" x14ac:dyDescent="0.2">
      <c r="A357" s="253">
        <v>88</v>
      </c>
      <c r="B357" s="254" t="s">
        <v>571</v>
      </c>
      <c r="C357" s="264" t="s">
        <v>572</v>
      </c>
      <c r="D357" s="255" t="s">
        <v>294</v>
      </c>
      <c r="E357" s="256">
        <v>1.80864</v>
      </c>
      <c r="F357" s="257"/>
      <c r="G357" s="258">
        <f>ROUND(E357*F357,2)</f>
        <v>0</v>
      </c>
      <c r="H357" s="257"/>
      <c r="I357" s="258">
        <f>ROUND(E357*H357,2)</f>
        <v>0</v>
      </c>
      <c r="J357" s="257"/>
      <c r="K357" s="258">
        <f>ROUND(E357*J357,2)</f>
        <v>0</v>
      </c>
      <c r="L357" s="258">
        <v>15</v>
      </c>
      <c r="M357" s="258">
        <f>G357*(1+L357/100)</f>
        <v>0</v>
      </c>
      <c r="N357" s="256">
        <v>0</v>
      </c>
      <c r="O357" s="256">
        <f>ROUND(E357*N357,2)</f>
        <v>0</v>
      </c>
      <c r="P357" s="256">
        <v>0</v>
      </c>
      <c r="Q357" s="256">
        <f>ROUND(E357*P357,2)</f>
        <v>0</v>
      </c>
      <c r="R357" s="258" t="s">
        <v>551</v>
      </c>
      <c r="S357" s="258" t="s">
        <v>143</v>
      </c>
      <c r="T357" s="259" t="s">
        <v>143</v>
      </c>
      <c r="U357" s="222">
        <v>0</v>
      </c>
      <c r="V357" s="222">
        <f>ROUND(E357*U357,2)</f>
        <v>0</v>
      </c>
      <c r="W357" s="222"/>
      <c r="X357" s="222" t="s">
        <v>184</v>
      </c>
      <c r="Y357" s="222" t="s">
        <v>146</v>
      </c>
      <c r="Z357" s="212"/>
      <c r="AA357" s="212"/>
      <c r="AB357" s="212"/>
      <c r="AC357" s="212"/>
      <c r="AD357" s="212"/>
      <c r="AE357" s="212"/>
      <c r="AF357" s="212"/>
      <c r="AG357" s="212" t="s">
        <v>185</v>
      </c>
      <c r="AH357" s="212"/>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ht="22.5" outlineLevel="1" x14ac:dyDescent="0.2">
      <c r="A358" s="231">
        <v>89</v>
      </c>
      <c r="B358" s="232" t="s">
        <v>573</v>
      </c>
      <c r="C358" s="242" t="s">
        <v>574</v>
      </c>
      <c r="D358" s="233" t="s">
        <v>294</v>
      </c>
      <c r="E358" s="234">
        <v>22.175999999999998</v>
      </c>
      <c r="F358" s="235"/>
      <c r="G358" s="236">
        <f>ROUND(E358*F358,2)</f>
        <v>0</v>
      </c>
      <c r="H358" s="235"/>
      <c r="I358" s="236">
        <f>ROUND(E358*H358,2)</f>
        <v>0</v>
      </c>
      <c r="J358" s="235"/>
      <c r="K358" s="236">
        <f>ROUND(E358*J358,2)</f>
        <v>0</v>
      </c>
      <c r="L358" s="236">
        <v>15</v>
      </c>
      <c r="M358" s="236">
        <f>G358*(1+L358/100)</f>
        <v>0</v>
      </c>
      <c r="N358" s="234">
        <v>0</v>
      </c>
      <c r="O358" s="234">
        <f>ROUND(E358*N358,2)</f>
        <v>0</v>
      </c>
      <c r="P358" s="234">
        <v>0</v>
      </c>
      <c r="Q358" s="234">
        <f>ROUND(E358*P358,2)</f>
        <v>0</v>
      </c>
      <c r="R358" s="236" t="s">
        <v>551</v>
      </c>
      <c r="S358" s="236" t="s">
        <v>143</v>
      </c>
      <c r="T358" s="237" t="s">
        <v>143</v>
      </c>
      <c r="U358" s="222">
        <v>0</v>
      </c>
      <c r="V358" s="222">
        <f>ROUND(E358*U358,2)</f>
        <v>0</v>
      </c>
      <c r="W358" s="222"/>
      <c r="X358" s="222" t="s">
        <v>184</v>
      </c>
      <c r="Y358" s="222" t="s">
        <v>146</v>
      </c>
      <c r="Z358" s="212"/>
      <c r="AA358" s="212"/>
      <c r="AB358" s="212"/>
      <c r="AC358" s="212"/>
      <c r="AD358" s="212"/>
      <c r="AE358" s="212"/>
      <c r="AF358" s="212"/>
      <c r="AG358" s="212" t="s">
        <v>185</v>
      </c>
      <c r="AH358" s="212"/>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x14ac:dyDescent="0.2">
      <c r="A359" s="3"/>
      <c r="B359" s="4"/>
      <c r="C359" s="245"/>
      <c r="D359" s="6"/>
      <c r="E359" s="3"/>
      <c r="F359" s="3"/>
      <c r="G359" s="3"/>
      <c r="H359" s="3"/>
      <c r="I359" s="3"/>
      <c r="J359" s="3"/>
      <c r="K359" s="3"/>
      <c r="L359" s="3"/>
      <c r="M359" s="3"/>
      <c r="N359" s="3"/>
      <c r="O359" s="3"/>
      <c r="P359" s="3"/>
      <c r="Q359" s="3"/>
      <c r="R359" s="3"/>
      <c r="S359" s="3"/>
      <c r="T359" s="3"/>
      <c r="U359" s="3"/>
      <c r="V359" s="3"/>
      <c r="W359" s="3"/>
      <c r="X359" s="3"/>
      <c r="Y359" s="3"/>
      <c r="AE359">
        <v>15</v>
      </c>
      <c r="AF359">
        <v>21</v>
      </c>
      <c r="AG359" t="s">
        <v>124</v>
      </c>
    </row>
    <row r="360" spans="1:60" x14ac:dyDescent="0.2">
      <c r="A360" s="215"/>
      <c r="B360" s="216" t="s">
        <v>29</v>
      </c>
      <c r="C360" s="246"/>
      <c r="D360" s="217"/>
      <c r="E360" s="218"/>
      <c r="F360" s="218"/>
      <c r="G360" s="230">
        <f>G8+G12+G37+G83+G94+G120+G132+G152+G181+G246+G261+G265+G284+G288+G294+G332+G334+G338+G352+G356</f>
        <v>0</v>
      </c>
      <c r="H360" s="3"/>
      <c r="I360" s="3"/>
      <c r="J360" s="3"/>
      <c r="K360" s="3"/>
      <c r="L360" s="3"/>
      <c r="M360" s="3"/>
      <c r="N360" s="3"/>
      <c r="O360" s="3"/>
      <c r="P360" s="3"/>
      <c r="Q360" s="3"/>
      <c r="R360" s="3"/>
      <c r="S360" s="3"/>
      <c r="T360" s="3"/>
      <c r="U360" s="3"/>
      <c r="V360" s="3"/>
      <c r="W360" s="3"/>
      <c r="X360" s="3"/>
      <c r="Y360" s="3"/>
      <c r="AE360">
        <f>SUMIF(L7:L358,AE359,G7:G358)</f>
        <v>0</v>
      </c>
      <c r="AF360">
        <f>SUMIF(L7:L358,AF359,G7:G358)</f>
        <v>0</v>
      </c>
      <c r="AG360" t="s">
        <v>176</v>
      </c>
    </row>
    <row r="361" spans="1:60" x14ac:dyDescent="0.2">
      <c r="C361" s="247"/>
      <c r="D361" s="10"/>
      <c r="AG361" t="s">
        <v>178</v>
      </c>
    </row>
    <row r="362" spans="1:60" x14ac:dyDescent="0.2">
      <c r="D362" s="10"/>
    </row>
    <row r="363" spans="1:60" x14ac:dyDescent="0.2">
      <c r="D363" s="10"/>
    </row>
    <row r="364" spans="1:60" x14ac:dyDescent="0.2">
      <c r="D364" s="10"/>
    </row>
    <row r="365" spans="1:60" x14ac:dyDescent="0.2">
      <c r="D365" s="10"/>
    </row>
    <row r="366" spans="1:60" x14ac:dyDescent="0.2">
      <c r="D366" s="10"/>
    </row>
    <row r="367" spans="1:60" x14ac:dyDescent="0.2">
      <c r="D367" s="10"/>
    </row>
    <row r="368" spans="1:60"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8879" sheet="1" formatRows="0"/>
  <mergeCells count="105">
    <mergeCell ref="C331:G331"/>
    <mergeCell ref="C347:G347"/>
    <mergeCell ref="C354:G354"/>
    <mergeCell ref="C310:G310"/>
    <mergeCell ref="C311:G311"/>
    <mergeCell ref="C312:G312"/>
    <mergeCell ref="C317:G317"/>
    <mergeCell ref="C318:G318"/>
    <mergeCell ref="C319:G319"/>
    <mergeCell ref="C296:G296"/>
    <mergeCell ref="C297:G297"/>
    <mergeCell ref="C298:G298"/>
    <mergeCell ref="C303:G303"/>
    <mergeCell ref="C304:G304"/>
    <mergeCell ref="C305:G305"/>
    <mergeCell ref="C276:G276"/>
    <mergeCell ref="C278:G278"/>
    <mergeCell ref="C280:G280"/>
    <mergeCell ref="C282:G282"/>
    <mergeCell ref="C286:G286"/>
    <mergeCell ref="C287:G287"/>
    <mergeCell ref="C254:G254"/>
    <mergeCell ref="C258:G258"/>
    <mergeCell ref="C264:G264"/>
    <mergeCell ref="C267:G267"/>
    <mergeCell ref="C269:G269"/>
    <mergeCell ref="C274:G274"/>
    <mergeCell ref="C229:G229"/>
    <mergeCell ref="C230:G230"/>
    <mergeCell ref="C231:G231"/>
    <mergeCell ref="C234:G234"/>
    <mergeCell ref="C248:G248"/>
    <mergeCell ref="C251:G251"/>
    <mergeCell ref="C223:G223"/>
    <mergeCell ref="C224:G224"/>
    <mergeCell ref="C225:G225"/>
    <mergeCell ref="C226:G226"/>
    <mergeCell ref="C227:G227"/>
    <mergeCell ref="C228:G228"/>
    <mergeCell ref="C215:G215"/>
    <mergeCell ref="C216:G216"/>
    <mergeCell ref="C219:G219"/>
    <mergeCell ref="C220:G220"/>
    <mergeCell ref="C221:G221"/>
    <mergeCell ref="C222:G222"/>
    <mergeCell ref="C209:G209"/>
    <mergeCell ref="C210:G210"/>
    <mergeCell ref="C211:G211"/>
    <mergeCell ref="C212:G212"/>
    <mergeCell ref="C213:G213"/>
    <mergeCell ref="C214:G214"/>
    <mergeCell ref="C201:G201"/>
    <mergeCell ref="C204:G204"/>
    <mergeCell ref="C205:G205"/>
    <mergeCell ref="C206:G206"/>
    <mergeCell ref="C207:G207"/>
    <mergeCell ref="C208:G208"/>
    <mergeCell ref="C172:G172"/>
    <mergeCell ref="C175:G175"/>
    <mergeCell ref="C178:G178"/>
    <mergeCell ref="C183:G183"/>
    <mergeCell ref="C197:G197"/>
    <mergeCell ref="C199:G199"/>
    <mergeCell ref="C160:G160"/>
    <mergeCell ref="C161:G161"/>
    <mergeCell ref="C162:G162"/>
    <mergeCell ref="C163:G163"/>
    <mergeCell ref="C164:G164"/>
    <mergeCell ref="C169:G169"/>
    <mergeCell ref="C154:G154"/>
    <mergeCell ref="C155:G155"/>
    <mergeCell ref="C156:G156"/>
    <mergeCell ref="C157:G157"/>
    <mergeCell ref="C158:G158"/>
    <mergeCell ref="C159:G159"/>
    <mergeCell ref="C125:G125"/>
    <mergeCell ref="C128:G128"/>
    <mergeCell ref="C134:G134"/>
    <mergeCell ref="C135:G135"/>
    <mergeCell ref="C138:G138"/>
    <mergeCell ref="C146:G146"/>
    <mergeCell ref="C91:G91"/>
    <mergeCell ref="C96:G96"/>
    <mergeCell ref="C97:G97"/>
    <mergeCell ref="C111:G111"/>
    <mergeCell ref="C118:G118"/>
    <mergeCell ref="C122:G122"/>
    <mergeCell ref="C53:G53"/>
    <mergeCell ref="C54:G54"/>
    <mergeCell ref="C67:G67"/>
    <mergeCell ref="C71:G71"/>
    <mergeCell ref="C80:G80"/>
    <mergeCell ref="C85:G85"/>
    <mergeCell ref="C21:G21"/>
    <mergeCell ref="C24:G24"/>
    <mergeCell ref="C28:G28"/>
    <mergeCell ref="C32:G32"/>
    <mergeCell ref="C39:G39"/>
    <mergeCell ref="C40:G40"/>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'1 01 Pol'!Názvy_tisku</vt:lpstr>
      <vt:lpstr>oadresa</vt:lpstr>
      <vt:lpstr>Stavba!Objednatel</vt:lpstr>
      <vt:lpstr>Stavba!Objekt</vt:lpstr>
      <vt:lpstr>'00 00 Naklady'!Oblast_tisku</vt:lpstr>
      <vt:lpstr>'1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Novotná</dc:creator>
  <cp:lastModifiedBy>Hana Novotná</cp:lastModifiedBy>
  <cp:lastPrinted>2019-03-19T12:27:02Z</cp:lastPrinted>
  <dcterms:created xsi:type="dcterms:W3CDTF">2009-04-08T07:15:50Z</dcterms:created>
  <dcterms:modified xsi:type="dcterms:W3CDTF">2022-09-23T09:49:28Z</dcterms:modified>
</cp:coreProperties>
</file>